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670" windowHeight="5200" activeTab="0"/>
  </bookViews>
  <sheets>
    <sheet name="Sheet1" sheetId="1" r:id="rId1"/>
  </sheets>
  <definedNames>
    <definedName name="_xlnm.Print_Area" localSheetId="0">'Sheet1'!$A$1:$L$98</definedName>
  </definedNames>
  <calcPr fullCalcOnLoad="1"/>
</workbook>
</file>

<file path=xl/comments1.xml><?xml version="1.0" encoding="utf-8"?>
<comments xmlns="http://schemas.openxmlformats.org/spreadsheetml/2006/main">
  <authors>
    <author>Lisa</author>
  </authors>
  <commentList>
    <comment ref="F9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10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11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12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13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14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15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16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17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18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19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20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21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23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24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25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26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28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29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30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36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37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38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39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40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41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42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43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46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48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49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51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56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57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58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59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60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62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63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64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65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66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67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68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69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73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74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76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80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82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83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84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85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93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94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96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75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8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50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86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87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91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72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78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79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81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92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95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6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7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47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27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22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88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89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90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44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45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52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55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77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34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35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61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70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71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53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54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32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33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31" authorId="0">
      <text>
        <r>
          <rPr>
            <sz val="8"/>
            <rFont val="Tahoma"/>
            <family val="2"/>
          </rPr>
          <t>ENTER QUANTITIES TO THE RIGHT OF THE GREEN BAR</t>
        </r>
      </text>
    </comment>
  </commentList>
</comments>
</file>

<file path=xl/sharedStrings.xml><?xml version="1.0" encoding="utf-8"?>
<sst xmlns="http://schemas.openxmlformats.org/spreadsheetml/2006/main" count="177" uniqueCount="77">
  <si>
    <t>Longos</t>
  </si>
  <si>
    <t>QTY</t>
  </si>
  <si>
    <t>DEN</t>
  </si>
  <si>
    <t>Phone</t>
  </si>
  <si>
    <t>Laura Secord</t>
  </si>
  <si>
    <t>Order Date</t>
  </si>
  <si>
    <t xml:space="preserve"> </t>
  </si>
  <si>
    <t>Shoppers Drug Mart / Pharmaprix</t>
  </si>
  <si>
    <t>Cineplex, Galaxy, Famous, Coliseum, SilverCity, Colossus, Paramount Admit One</t>
  </si>
  <si>
    <t>Revision</t>
  </si>
  <si>
    <t>TOYS R US, BABIES R US</t>
  </si>
  <si>
    <t>SIR CORP - Jack Astor's, Alice Fazooli's, Far Niente, Reds, Canyon Creek, The Loose Moose</t>
  </si>
  <si>
    <t>The Gap, Gap Kids, Baby Gap, Old Navy, Banana Republic</t>
  </si>
  <si>
    <t>Moxies Classic Grill</t>
  </si>
  <si>
    <t>A V G E N     I N C E N T I V E S     G R O U P</t>
  </si>
  <si>
    <t>Earls Restaurants</t>
  </si>
  <si>
    <t>NO</t>
  </si>
  <si>
    <t>Required</t>
  </si>
  <si>
    <t>Pickup / Additional</t>
  </si>
  <si>
    <t>Bath &amp; Body Works</t>
  </si>
  <si>
    <t>Moores</t>
  </si>
  <si>
    <t>The Children's Place</t>
  </si>
  <si>
    <t>SUB-TOTAL</t>
  </si>
  <si>
    <t>Count</t>
  </si>
  <si>
    <t>DD-MON-YYYY</t>
  </si>
  <si>
    <t>The Keg</t>
  </si>
  <si>
    <t>Canadian Tire, Canadian Tire Gas Bar</t>
  </si>
  <si>
    <t>Horizontal Count</t>
  </si>
  <si>
    <t>CONTACT</t>
  </si>
  <si>
    <t>SUPPORT</t>
  </si>
  <si>
    <t>ERS &gt;&gt;</t>
  </si>
  <si>
    <t>Total to collect from Supporters</t>
  </si>
  <si>
    <t>Red Lobster</t>
  </si>
  <si>
    <t>Kernels Popcorn - two for one coupon provided when available</t>
  </si>
  <si>
    <t>Just follow the instructions that pop up. Also see Extra Items List</t>
  </si>
  <si>
    <t>Bass Pro Shops</t>
  </si>
  <si>
    <t>Cineplex, Galaxy, Famous, Coliseum, SilverCity, Colossus, Paramount Child Adventure</t>
  </si>
  <si>
    <t>Cineplex Gift Card - also in $10</t>
  </si>
  <si>
    <t>Amazon.ca - also in $25, $100</t>
  </si>
  <si>
    <t>Giant Tiger, Tigre Geant, Scott's Discount, Chez Tante Marie - also in $50</t>
  </si>
  <si>
    <t>McDonald's Restaurants - also in $10</t>
  </si>
  <si>
    <t>Metro, Food Basics - also in $25, $250</t>
  </si>
  <si>
    <t>Petro-Canada - also in $500</t>
  </si>
  <si>
    <t>Pizza Pizza - also in $100</t>
  </si>
  <si>
    <t>Sobeys, IGA, Foodland, FreshCo, Lawtons Drugs, Thrifty Foods, Safeway, Needs - also in $250</t>
  </si>
  <si>
    <t>Starbucks - also in $10 and $50</t>
  </si>
  <si>
    <t>Walmart - also in $25 and $250</t>
  </si>
  <si>
    <t>You can overwrite this line and next 12 lines to add Extra Items</t>
  </si>
  <si>
    <t>WaySpa</t>
  </si>
  <si>
    <t>Shell Canada also available in $100</t>
  </si>
  <si>
    <t>Roots</t>
  </si>
  <si>
    <t>Best Buy - also in $100</t>
  </si>
  <si>
    <t>Boston Pizza - also in $50, $100</t>
  </si>
  <si>
    <t>Chapter's, Indigo, Coles also in $10, $50</t>
  </si>
  <si>
    <t>Dollarama - also in $10, $50</t>
  </si>
  <si>
    <t>Mark's Work Warehouse, L'Equipeur - akso in $50</t>
  </si>
  <si>
    <t>M &amp; M Food Market - also in $50</t>
  </si>
  <si>
    <t>The Shoe Company</t>
  </si>
  <si>
    <t>Subway - also in $10</t>
  </si>
  <si>
    <t>Wendy's Restaurants - also in $10</t>
  </si>
  <si>
    <t>Esso Price Privilege Card. 500 Litres at 5 cents off</t>
  </si>
  <si>
    <t>Staples Business Depot - also in $100</t>
  </si>
  <si>
    <t>Rona, Reno-Depot and Lowe's Canada also available in $100</t>
  </si>
  <si>
    <t>Esso, Mobil, On The Run Also available in $500</t>
  </si>
  <si>
    <t>Cara - Bier Market, East Side Mario's, Fionn MacCool's, Harvey's, Kelsey's, The Landing, Montana's, NYF, Pickle Barrel, Swiss Chalet - also in $100</t>
  </si>
  <si>
    <t>Fairmont Hotels - also in $100, $500 - up to $2000</t>
  </si>
  <si>
    <t>Home Hardware - also in $500 - up to $3000</t>
  </si>
  <si>
    <t>Loblaws, No Frills, Zehrs, Fortinos, Valu-mart, Extra Foods, Independent, Atlantic / Real Canadian Superstore, Maxi, Provigo, Real Canadian Wholesale, National Grocers, SaveEasy, SuperValu - also in $10, $25, $500</t>
  </si>
  <si>
    <t>Sport Chek, Atmoshere - also in $100 up to $2500</t>
  </si>
  <si>
    <t>Tim Hortons - also in $10, $15, $20, $100</t>
  </si>
  <si>
    <t>Winners, Home Sense, Marshalls - also available in $50</t>
  </si>
  <si>
    <t>ONE4ALL - also in $100, expires May 2031, one4allcard.ca</t>
  </si>
  <si>
    <t>Air Canada E-Card only</t>
  </si>
  <si>
    <t>Happy Home (Bonheur a la maison) - Home Depot,Indigo,Dollarama Homesensse,Staples,The Bay,Sleep Country. Happy cards exp May 2031</t>
  </si>
  <si>
    <t>Happy Teen - Am Eagle,Ardene,Cineplex,Garage,Guess,Golf Town,HM,Indigo,SportChek,Sephora</t>
  </si>
  <si>
    <t>Home Depot - also in $500 - up to $2000</t>
  </si>
  <si>
    <t>Ultramar, Pioneer, Fast Gas &amp; Chevron multi brand - also available in $100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</si>
</sst>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0.0"/>
    <numFmt numFmtId="174" formatCode="m/d"/>
    <numFmt numFmtId="175" formatCode="dd\-mmm\-yy"/>
    <numFmt numFmtId="176" formatCode="mmmm\ d\,\ yyyy"/>
    <numFmt numFmtId="177" formatCode="&quot;$&quot;#,##0.00"/>
    <numFmt numFmtId="178" formatCode="[$$-1009]#,##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d\-mmm\-yyyy"/>
    <numFmt numFmtId="183" formatCode="&quot;$&quot;#,##0.0"/>
    <numFmt numFmtId="184" formatCode="#,##0.0"/>
    <numFmt numFmtId="185" formatCode="0.0_);[Red]\(0.0\)"/>
    <numFmt numFmtId="186" formatCode="00000"/>
    <numFmt numFmtId="187" formatCode="[&lt;=9999999]###\-####;\(###\)\ ###\-####"/>
    <numFmt numFmtId="188" formatCode="[$-409]dddd\,\ mmmm\ dd\,\ yyyy"/>
    <numFmt numFmtId="189" formatCode="[$-409]d\-mmm\-yyyy;@"/>
    <numFmt numFmtId="190" formatCode="[$-409]mmmm\ d\,\ yyyy;@"/>
    <numFmt numFmtId="191" formatCode="dd\-mm\-yy;@"/>
    <numFmt numFmtId="192" formatCode="0.00_);[Red]\(0.00\)"/>
    <numFmt numFmtId="193" formatCode="[$-409]dd\-mmm\-yy;@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14"/>
      <name val="Arial Black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4"/>
      <color indexed="8"/>
      <name val="Arial Black"/>
      <family val="2"/>
    </font>
    <font>
      <b/>
      <sz val="9"/>
      <name val="Arial"/>
      <family val="2"/>
    </font>
    <font>
      <b/>
      <sz val="18"/>
      <color indexed="10"/>
      <name val="Arial"/>
      <family val="2"/>
    </font>
    <font>
      <sz val="8"/>
      <name val="Tahoma"/>
      <family val="2"/>
    </font>
    <font>
      <sz val="6"/>
      <name val="Arial"/>
      <family val="2"/>
    </font>
    <font>
      <b/>
      <sz val="9.4"/>
      <color indexed="10"/>
      <name val="Arial"/>
      <family val="2"/>
    </font>
    <font>
      <sz val="9.4"/>
      <name val="Arial"/>
      <family val="2"/>
    </font>
    <font>
      <sz val="8"/>
      <color indexed="8"/>
      <name val="Arial"/>
      <family val="2"/>
    </font>
    <font>
      <sz val="8"/>
      <name val="Cambria"/>
      <family val="1"/>
    </font>
    <font>
      <sz val="10"/>
      <name val="Cambria"/>
      <family val="1"/>
    </font>
    <font>
      <sz val="10"/>
      <name val="Arial Narrow"/>
      <family val="2"/>
    </font>
    <font>
      <sz val="7"/>
      <name val="Arial"/>
      <family val="2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1"/>
      <name val="Arial"/>
      <family val="2"/>
    </font>
    <font>
      <sz val="8"/>
      <color indexed="31"/>
      <name val="Arial"/>
      <family val="2"/>
    </font>
    <font>
      <sz val="14"/>
      <color indexed="11"/>
      <name val="Arial Black"/>
      <family val="2"/>
    </font>
    <font>
      <b/>
      <sz val="8"/>
      <color indexed="48"/>
      <name val="Arial"/>
      <family val="2"/>
    </font>
    <font>
      <b/>
      <sz val="9"/>
      <color indexed="18"/>
      <name val="Arial"/>
      <family val="2"/>
    </font>
    <font>
      <sz val="10"/>
      <color indexed="18"/>
      <name val="Arial"/>
      <family val="2"/>
    </font>
    <font>
      <b/>
      <sz val="8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FF00"/>
      <name val="Arial"/>
      <family val="2"/>
    </font>
    <font>
      <sz val="8"/>
      <color rgb="FFCCCCFF"/>
      <name val="Arial"/>
      <family val="2"/>
    </font>
    <font>
      <sz val="14"/>
      <color rgb="FF00FF00"/>
      <name val="Arial Black"/>
      <family val="2"/>
    </font>
    <font>
      <b/>
      <sz val="8"/>
      <color rgb="FF6699FF"/>
      <name val="Arial"/>
      <family val="2"/>
    </font>
    <font>
      <sz val="14"/>
      <color rgb="FF000000"/>
      <name val="Arial Black"/>
      <family val="2"/>
    </font>
    <font>
      <b/>
      <sz val="9"/>
      <color rgb="FF0000B0"/>
      <name val="Arial"/>
      <family val="2"/>
    </font>
    <font>
      <b/>
      <sz val="8"/>
      <color rgb="FF0000B0"/>
      <name val="Arial"/>
      <family val="2"/>
    </font>
    <font>
      <sz val="10"/>
      <color rgb="FF0000B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12" xfId="0" applyFont="1" applyFill="1" applyBorder="1" applyAlignment="1" applyProtection="1">
      <alignment horizontal="center" vertical="center" textRotation="255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4" fontId="0" fillId="33" borderId="10" xfId="0" applyNumberForma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172" fontId="3" fillId="0" borderId="13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49" fontId="0" fillId="0" borderId="17" xfId="0" applyNumberFormat="1" applyBorder="1" applyAlignment="1" applyProtection="1">
      <alignment horizontal="center"/>
      <protection locked="0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 horizontal="left"/>
    </xf>
    <xf numFmtId="0" fontId="7" fillId="0" borderId="12" xfId="0" applyFont="1" applyFill="1" applyBorder="1" applyAlignment="1" applyProtection="1">
      <alignment vertical="center"/>
      <protection locked="0"/>
    </xf>
    <xf numFmtId="0" fontId="0" fillId="0" borderId="17" xfId="0" applyBorder="1" applyAlignment="1">
      <alignment/>
    </xf>
    <xf numFmtId="0" fontId="9" fillId="0" borderId="2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5" xfId="0" applyFont="1" applyBorder="1" applyAlignment="1">
      <alignment/>
    </xf>
    <xf numFmtId="192" fontId="62" fillId="33" borderId="0" xfId="0" applyNumberFormat="1" applyFont="1" applyFill="1" applyAlignment="1" applyProtection="1">
      <alignment/>
      <protection/>
    </xf>
    <xf numFmtId="2" fontId="3" fillId="0" borderId="13" xfId="0" applyNumberFormat="1" applyFont="1" applyFill="1" applyBorder="1" applyAlignment="1" applyProtection="1">
      <alignment/>
      <protection/>
    </xf>
    <xf numFmtId="0" fontId="0" fillId="0" borderId="18" xfId="0" applyBorder="1" applyAlignment="1">
      <alignment/>
    </xf>
    <xf numFmtId="172" fontId="3" fillId="0" borderId="13" xfId="0" applyNumberFormat="1" applyFont="1" applyFill="1" applyBorder="1" applyAlignment="1" applyProtection="1">
      <alignment/>
      <protection locked="0"/>
    </xf>
    <xf numFmtId="0" fontId="3" fillId="0" borderId="21" xfId="0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2" fontId="3" fillId="0" borderId="12" xfId="0" applyNumberFormat="1" applyFont="1" applyFill="1" applyBorder="1" applyAlignment="1" applyProtection="1">
      <alignment/>
      <protection/>
    </xf>
    <xf numFmtId="0" fontId="9" fillId="0" borderId="19" xfId="0" applyFont="1" applyFill="1" applyBorder="1" applyAlignment="1" applyProtection="1">
      <alignment/>
      <protection/>
    </xf>
    <xf numFmtId="4" fontId="7" fillId="0" borderId="18" xfId="0" applyNumberFormat="1" applyFont="1" applyFill="1" applyBorder="1" applyAlignment="1" applyProtection="1">
      <alignment horizontal="center"/>
      <protection/>
    </xf>
    <xf numFmtId="0" fontId="9" fillId="0" borderId="19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Fill="1" applyBorder="1" applyAlignment="1" applyProtection="1">
      <alignment/>
      <protection locked="0"/>
    </xf>
    <xf numFmtId="0" fontId="9" fillId="0" borderId="18" xfId="0" applyFont="1" applyFill="1" applyBorder="1" applyAlignment="1" applyProtection="1">
      <alignment/>
      <protection locked="0"/>
    </xf>
    <xf numFmtId="0" fontId="5" fillId="0" borderId="18" xfId="0" applyFont="1" applyBorder="1" applyAlignment="1">
      <alignment/>
    </xf>
    <xf numFmtId="0" fontId="9" fillId="0" borderId="22" xfId="0" applyFont="1" applyFill="1" applyBorder="1" applyAlignment="1" applyProtection="1">
      <alignment horizontal="left"/>
      <protection/>
    </xf>
    <xf numFmtId="0" fontId="9" fillId="0" borderId="23" xfId="0" applyFont="1" applyFill="1" applyBorder="1" applyAlignment="1" applyProtection="1">
      <alignment horizontal="left"/>
      <protection/>
    </xf>
    <xf numFmtId="3" fontId="0" fillId="0" borderId="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87" fontId="63" fillId="34" borderId="20" xfId="0" applyNumberFormat="1" applyFont="1" applyFill="1" applyBorder="1" applyAlignment="1" applyProtection="1">
      <alignment horizontal="center"/>
      <protection locked="0"/>
    </xf>
    <xf numFmtId="0" fontId="64" fillId="33" borderId="12" xfId="0" applyFont="1" applyFill="1" applyBorder="1" applyAlignment="1" applyProtection="1">
      <alignment horizontal="center" vertical="center"/>
      <protection/>
    </xf>
    <xf numFmtId="2" fontId="62" fillId="33" borderId="0" xfId="0" applyNumberFormat="1" applyFont="1" applyFill="1" applyAlignment="1" applyProtection="1">
      <alignment/>
      <protection/>
    </xf>
    <xf numFmtId="2" fontId="18" fillId="0" borderId="11" xfId="0" applyNumberFormat="1" applyFont="1" applyBorder="1" applyAlignment="1" applyProtection="1">
      <alignment horizontal="center"/>
      <protection hidden="1"/>
    </xf>
    <xf numFmtId="2" fontId="15" fillId="0" borderId="11" xfId="0" applyNumberFormat="1" applyFont="1" applyFill="1" applyBorder="1" applyAlignment="1" applyProtection="1">
      <alignment/>
      <protection/>
    </xf>
    <xf numFmtId="0" fontId="65" fillId="0" borderId="12" xfId="0" applyFont="1" applyFill="1" applyBorder="1" applyAlignment="1" applyProtection="1">
      <alignment horizontal="right" vertical="center"/>
      <protection locked="0"/>
    </xf>
    <xf numFmtId="0" fontId="65" fillId="0" borderId="12" xfId="0" applyFont="1" applyFill="1" applyBorder="1" applyAlignment="1" applyProtection="1">
      <alignment horizontal="left" vertical="center"/>
      <protection locked="0"/>
    </xf>
    <xf numFmtId="4" fontId="20" fillId="0" borderId="11" xfId="0" applyNumberFormat="1" applyFont="1" applyFill="1" applyBorder="1" applyAlignment="1" applyProtection="1">
      <alignment/>
      <protection/>
    </xf>
    <xf numFmtId="3" fontId="20" fillId="0" borderId="13" xfId="0" applyNumberFormat="1" applyFont="1" applyFill="1" applyBorder="1" applyAlignment="1" applyProtection="1">
      <alignment/>
      <protection/>
    </xf>
    <xf numFmtId="4" fontId="20" fillId="0" borderId="11" xfId="0" applyNumberFormat="1" applyFont="1" applyFill="1" applyBorder="1" applyAlignment="1" applyProtection="1">
      <alignment shrinkToFit="1"/>
      <protection hidden="1"/>
    </xf>
    <xf numFmtId="3" fontId="20" fillId="0" borderId="17" xfId="0" applyNumberFormat="1" applyFont="1" applyBorder="1" applyAlignment="1">
      <alignment horizontal="center"/>
    </xf>
    <xf numFmtId="4" fontId="20" fillId="0" borderId="17" xfId="0" applyNumberFormat="1" applyFont="1" applyFill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 locked="0"/>
    </xf>
    <xf numFmtId="0" fontId="66" fillId="35" borderId="12" xfId="0" applyFont="1" applyFill="1" applyBorder="1" applyAlignment="1" applyProtection="1">
      <alignment horizontal="center" vertical="center"/>
      <protection/>
    </xf>
    <xf numFmtId="0" fontId="62" fillId="33" borderId="16" xfId="0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vertical="top"/>
    </xf>
    <xf numFmtId="0" fontId="0" fillId="0" borderId="15" xfId="0" applyBorder="1" applyAlignment="1">
      <alignment vertical="top"/>
    </xf>
    <xf numFmtId="0" fontId="3" fillId="0" borderId="22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3" fillId="0" borderId="25" xfId="0" applyFont="1" applyFill="1" applyBorder="1" applyAlignment="1">
      <alignment vertical="top"/>
    </xf>
    <xf numFmtId="172" fontId="3" fillId="0" borderId="11" xfId="0" applyNumberFormat="1" applyFont="1" applyFill="1" applyBorder="1" applyAlignment="1" applyProtection="1">
      <alignment/>
      <protection/>
    </xf>
    <xf numFmtId="1" fontId="3" fillId="0" borderId="11" xfId="0" applyNumberFormat="1" applyFont="1" applyFill="1" applyBorder="1" applyAlignment="1" applyProtection="1">
      <alignment/>
      <protection locked="0"/>
    </xf>
    <xf numFmtId="0" fontId="67" fillId="0" borderId="11" xfId="0" applyFont="1" applyBorder="1" applyAlignment="1" applyProtection="1">
      <alignment horizontal="center"/>
      <protection locked="0"/>
    </xf>
    <xf numFmtId="0" fontId="12" fillId="0" borderId="19" xfId="0" applyFont="1" applyFill="1" applyBorder="1" applyAlignment="1" applyProtection="1">
      <alignment vertical="top"/>
      <protection/>
    </xf>
    <xf numFmtId="0" fontId="12" fillId="0" borderId="18" xfId="0" applyFont="1" applyFill="1" applyBorder="1" applyAlignment="1" applyProtection="1">
      <alignment vertical="top"/>
      <protection/>
    </xf>
    <xf numFmtId="0" fontId="12" fillId="0" borderId="17" xfId="0" applyFont="1" applyFill="1" applyBorder="1" applyAlignment="1" applyProtection="1">
      <alignment vertical="top"/>
      <protection/>
    </xf>
    <xf numFmtId="0" fontId="3" fillId="0" borderId="25" xfId="0" applyFont="1" applyFill="1" applyBorder="1" applyAlignment="1" applyProtection="1">
      <alignment vertical="top" wrapText="1" shrinkToFit="1"/>
      <protection/>
    </xf>
    <xf numFmtId="0" fontId="3" fillId="0" borderId="21" xfId="0" applyFont="1" applyFill="1" applyBorder="1" applyAlignment="1" applyProtection="1">
      <alignment vertical="top" wrapText="1" shrinkToFit="1"/>
      <protection/>
    </xf>
    <xf numFmtId="0" fontId="3" fillId="0" borderId="15" xfId="0" applyFont="1" applyFill="1" applyBorder="1" applyAlignment="1" applyProtection="1">
      <alignment vertical="top" wrapText="1" shrinkToFit="1"/>
      <protection/>
    </xf>
    <xf numFmtId="0" fontId="3" fillId="0" borderId="22" xfId="0" applyFont="1" applyBorder="1" applyAlignment="1">
      <alignment vertical="top" wrapText="1" shrinkToFit="1"/>
    </xf>
    <xf numFmtId="0" fontId="3" fillId="0" borderId="23" xfId="0" applyFont="1" applyBorder="1" applyAlignment="1">
      <alignment vertical="top" wrapText="1" shrinkToFit="1"/>
    </xf>
    <xf numFmtId="0" fontId="3" fillId="0" borderId="24" xfId="0" applyFont="1" applyBorder="1" applyAlignment="1">
      <alignment vertical="top" wrapText="1" shrinkToFit="1"/>
    </xf>
    <xf numFmtId="0" fontId="3" fillId="0" borderId="19" xfId="0" applyFont="1" applyFill="1" applyBorder="1" applyAlignment="1" applyProtection="1">
      <alignment vertical="top"/>
      <protection/>
    </xf>
    <xf numFmtId="0" fontId="3" fillId="0" borderId="18" xfId="0" applyFont="1" applyFill="1" applyBorder="1" applyAlignment="1" applyProtection="1">
      <alignment vertical="top"/>
      <protection/>
    </xf>
    <xf numFmtId="0" fontId="3" fillId="0" borderId="17" xfId="0" applyFont="1" applyFill="1" applyBorder="1" applyAlignment="1" applyProtection="1">
      <alignment vertical="top"/>
      <protection/>
    </xf>
    <xf numFmtId="0" fontId="7" fillId="0" borderId="0" xfId="0" applyFont="1" applyBorder="1" applyAlignment="1">
      <alignment horizontal="center" vertical="center"/>
    </xf>
    <xf numFmtId="0" fontId="0" fillId="0" borderId="18" xfId="0" applyBorder="1" applyAlignment="1">
      <alignment vertical="top"/>
    </xf>
    <xf numFmtId="0" fontId="0" fillId="0" borderId="17" xfId="0" applyBorder="1" applyAlignment="1">
      <alignment vertical="top"/>
    </xf>
    <xf numFmtId="0" fontId="12" fillId="0" borderId="25" xfId="0" applyFont="1" applyFill="1" applyBorder="1" applyAlignment="1" applyProtection="1">
      <alignment vertical="top"/>
      <protection/>
    </xf>
    <xf numFmtId="0" fontId="12" fillId="0" borderId="21" xfId="0" applyFont="1" applyBorder="1" applyAlignment="1">
      <alignment vertical="top"/>
    </xf>
    <xf numFmtId="0" fontId="12" fillId="0" borderId="15" xfId="0" applyFont="1" applyBorder="1" applyAlignment="1">
      <alignment vertical="top"/>
    </xf>
    <xf numFmtId="0" fontId="16" fillId="0" borderId="25" xfId="0" applyFont="1" applyFill="1" applyBorder="1" applyAlignment="1" applyProtection="1">
      <alignment vertical="top" wrapText="1"/>
      <protection/>
    </xf>
    <xf numFmtId="0" fontId="17" fillId="0" borderId="21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17" fillId="0" borderId="26" xfId="0" applyFont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17" fillId="0" borderId="16" xfId="0" applyFont="1" applyBorder="1" applyAlignment="1">
      <alignment vertical="top" wrapText="1"/>
    </xf>
    <xf numFmtId="0" fontId="17" fillId="0" borderId="22" xfId="0" applyFont="1" applyBorder="1" applyAlignment="1">
      <alignment vertical="top" wrapText="1"/>
    </xf>
    <xf numFmtId="0" fontId="17" fillId="0" borderId="23" xfId="0" applyFont="1" applyBorder="1" applyAlignment="1">
      <alignment vertical="top" wrapText="1"/>
    </xf>
    <xf numFmtId="0" fontId="17" fillId="0" borderId="24" xfId="0" applyFont="1" applyBorder="1" applyAlignment="1">
      <alignment vertical="top" wrapText="1"/>
    </xf>
    <xf numFmtId="0" fontId="3" fillId="0" borderId="25" xfId="0" applyFont="1" applyFill="1" applyBorder="1" applyAlignment="1" applyProtection="1">
      <alignment vertical="top"/>
      <protection/>
    </xf>
    <xf numFmtId="0" fontId="3" fillId="0" borderId="21" xfId="0" applyFont="1" applyFill="1" applyBorder="1" applyAlignment="1" applyProtection="1">
      <alignment vertical="top"/>
      <protection/>
    </xf>
    <xf numFmtId="0" fontId="3" fillId="0" borderId="15" xfId="0" applyFont="1" applyFill="1" applyBorder="1" applyAlignment="1" applyProtection="1">
      <alignment vertical="top"/>
      <protection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7" fillId="0" borderId="19" xfId="0" applyFont="1" applyFill="1" applyBorder="1" applyAlignment="1" applyProtection="1">
      <alignment/>
      <protection/>
    </xf>
    <xf numFmtId="0" fontId="0" fillId="0" borderId="18" xfId="0" applyBorder="1" applyAlignment="1">
      <alignment/>
    </xf>
    <xf numFmtId="0" fontId="3" fillId="0" borderId="19" xfId="0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/>
      <protection/>
    </xf>
    <xf numFmtId="0" fontId="0" fillId="0" borderId="21" xfId="0" applyBorder="1" applyAlignment="1">
      <alignment vertical="top"/>
    </xf>
    <xf numFmtId="0" fontId="0" fillId="0" borderId="15" xfId="0" applyBorder="1" applyAlignment="1">
      <alignment vertical="top"/>
    </xf>
    <xf numFmtId="0" fontId="3" fillId="0" borderId="19" xfId="0" applyFont="1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3" fillId="0" borderId="18" xfId="0" applyFont="1" applyFill="1" applyBorder="1" applyAlignment="1" applyProtection="1">
      <alignment vertical="top"/>
      <protection locked="0"/>
    </xf>
    <xf numFmtId="0" fontId="3" fillId="0" borderId="17" xfId="0" applyFont="1" applyFill="1" applyBorder="1" applyAlignment="1" applyProtection="1">
      <alignment vertical="top"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9" fillId="0" borderId="19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25" xfId="0" applyFont="1" applyBorder="1" applyAlignment="1">
      <alignment vertical="top" wrapText="1"/>
    </xf>
    <xf numFmtId="0" fontId="0" fillId="0" borderId="21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3" fillId="0" borderId="25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8" fillId="33" borderId="12" xfId="0" applyFont="1" applyFill="1" applyBorder="1" applyAlignment="1" applyProtection="1">
      <alignment horizontal="center" vertical="top" textRotation="180"/>
      <protection/>
    </xf>
    <xf numFmtId="0" fontId="0" fillId="0" borderId="12" xfId="0" applyBorder="1" applyAlignment="1">
      <alignment horizontal="center" vertical="top" textRotation="180"/>
    </xf>
    <xf numFmtId="0" fontId="13" fillId="0" borderId="22" xfId="0" applyFont="1" applyFill="1" applyBorder="1" applyAlignment="1" applyProtection="1">
      <alignment/>
      <protection/>
    </xf>
    <xf numFmtId="0" fontId="14" fillId="0" borderId="23" xfId="0" applyFont="1" applyBorder="1" applyAlignment="1">
      <alignment/>
    </xf>
    <xf numFmtId="0" fontId="14" fillId="0" borderId="24" xfId="0" applyFont="1" applyBorder="1" applyAlignment="1">
      <alignment/>
    </xf>
    <xf numFmtId="0" fontId="19" fillId="0" borderId="25" xfId="0" applyFont="1" applyBorder="1" applyAlignment="1">
      <alignment wrapText="1" shrinkToFit="1"/>
    </xf>
    <xf numFmtId="0" fontId="19" fillId="0" borderId="21" xfId="0" applyFont="1" applyBorder="1" applyAlignment="1">
      <alignment wrapText="1" shrinkToFit="1"/>
    </xf>
    <xf numFmtId="0" fontId="19" fillId="0" borderId="15" xfId="0" applyFont="1" applyBorder="1" applyAlignment="1">
      <alignment wrapText="1" shrinkToFit="1"/>
    </xf>
    <xf numFmtId="0" fontId="19" fillId="0" borderId="22" xfId="0" applyFont="1" applyBorder="1" applyAlignment="1">
      <alignment wrapText="1" shrinkToFit="1"/>
    </xf>
    <xf numFmtId="0" fontId="19" fillId="0" borderId="23" xfId="0" applyFont="1" applyBorder="1" applyAlignment="1">
      <alignment wrapText="1" shrinkToFit="1"/>
    </xf>
    <xf numFmtId="0" fontId="19" fillId="0" borderId="24" xfId="0" applyFont="1" applyBorder="1" applyAlignment="1">
      <alignment wrapText="1" shrinkToFit="1"/>
    </xf>
    <xf numFmtId="0" fontId="3" fillId="0" borderId="19" xfId="0" applyFont="1" applyFill="1" applyBorder="1" applyAlignment="1" applyProtection="1">
      <alignment vertical="top" wrapText="1" shrinkToFit="1"/>
      <protection/>
    </xf>
    <xf numFmtId="0" fontId="3" fillId="0" borderId="18" xfId="0" applyFont="1" applyFill="1" applyBorder="1" applyAlignment="1" applyProtection="1">
      <alignment vertical="top" wrapText="1" shrinkToFit="1"/>
      <protection/>
    </xf>
    <xf numFmtId="0" fontId="3" fillId="0" borderId="19" xfId="0" applyFont="1" applyFill="1" applyBorder="1" applyAlignment="1">
      <alignment vertical="top" shrinkToFit="1"/>
    </xf>
    <xf numFmtId="0" fontId="3" fillId="0" borderId="18" xfId="0" applyFont="1" applyFill="1" applyBorder="1" applyAlignment="1">
      <alignment vertical="top" shrinkToFit="1"/>
    </xf>
    <xf numFmtId="0" fontId="3" fillId="0" borderId="17" xfId="0" applyFont="1" applyFill="1" applyBorder="1" applyAlignment="1">
      <alignment vertical="top" shrinkToFit="1"/>
    </xf>
    <xf numFmtId="0" fontId="3" fillId="0" borderId="15" xfId="0" applyFont="1" applyFill="1" applyBorder="1" applyAlignment="1" applyProtection="1">
      <alignment vertical="top" wrapText="1"/>
      <protection/>
    </xf>
    <xf numFmtId="0" fontId="3" fillId="0" borderId="22" xfId="0" applyFont="1" applyFill="1" applyBorder="1" applyAlignment="1" applyProtection="1">
      <alignment vertical="top" wrapText="1"/>
      <protection/>
    </xf>
    <xf numFmtId="0" fontId="3" fillId="0" borderId="23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6" xfId="0" applyBorder="1" applyAlignment="1">
      <alignment vertical="top"/>
    </xf>
    <xf numFmtId="0" fontId="0" fillId="0" borderId="0" xfId="0" applyAlignment="1">
      <alignment vertical="top"/>
    </xf>
    <xf numFmtId="0" fontId="0" fillId="0" borderId="16" xfId="0" applyBorder="1" applyAlignment="1">
      <alignment vertical="top"/>
    </xf>
    <xf numFmtId="187" fontId="5" fillId="0" borderId="23" xfId="0" applyNumberFormat="1" applyFont="1" applyFill="1" applyBorder="1" applyAlignment="1" applyProtection="1">
      <alignment horizontal="center"/>
      <protection locked="0"/>
    </xf>
    <xf numFmtId="182" fontId="9" fillId="0" borderId="18" xfId="0" applyNumberFormat="1" applyFont="1" applyBorder="1" applyAlignment="1" applyProtection="1">
      <alignment horizontal="right" vertical="center"/>
      <protection/>
    </xf>
    <xf numFmtId="182" fontId="5" fillId="0" borderId="17" xfId="0" applyNumberFormat="1" applyFont="1" applyBorder="1" applyAlignment="1">
      <alignment horizontal="right" vertical="center"/>
    </xf>
    <xf numFmtId="189" fontId="5" fillId="0" borderId="18" xfId="0" applyNumberFormat="1" applyFont="1" applyFill="1" applyBorder="1" applyAlignment="1" applyProtection="1">
      <alignment horizontal="right" vertical="center"/>
      <protection locked="0"/>
    </xf>
    <xf numFmtId="0" fontId="68" fillId="0" borderId="19" xfId="0" applyFont="1" applyBorder="1" applyAlignment="1" applyProtection="1">
      <alignment horizontal="center"/>
      <protection locked="0"/>
    </xf>
    <xf numFmtId="0" fontId="68" fillId="0" borderId="17" xfId="0" applyFont="1" applyBorder="1" applyAlignment="1" applyProtection="1">
      <alignment horizontal="center"/>
      <protection locked="0"/>
    </xf>
    <xf numFmtId="0" fontId="67" fillId="0" borderId="19" xfId="0" applyFont="1" applyFill="1" applyBorder="1" applyAlignment="1" applyProtection="1">
      <alignment horizontal="left"/>
      <protection locked="0"/>
    </xf>
    <xf numFmtId="0" fontId="69" fillId="0" borderId="18" xfId="0" applyFont="1" applyBorder="1" applyAlignment="1" applyProtection="1">
      <alignment horizontal="left"/>
      <protection locked="0"/>
    </xf>
    <xf numFmtId="0" fontId="69" fillId="0" borderId="17" xfId="0" applyFont="1" applyBorder="1" applyAlignment="1" applyProtection="1">
      <alignment horizontal="left"/>
      <protection locked="0"/>
    </xf>
    <xf numFmtId="0" fontId="3" fillId="0" borderId="27" xfId="0" applyFont="1" applyFill="1" applyBorder="1" applyAlignment="1" applyProtection="1">
      <alignment vertical="top"/>
      <protection/>
    </xf>
    <xf numFmtId="0" fontId="3" fillId="0" borderId="28" xfId="0" applyFont="1" applyFill="1" applyBorder="1" applyAlignment="1" applyProtection="1">
      <alignment vertical="top"/>
      <protection/>
    </xf>
    <xf numFmtId="0" fontId="3" fillId="0" borderId="29" xfId="0" applyFont="1" applyFill="1" applyBorder="1" applyAlignment="1" applyProtection="1">
      <alignment vertical="top"/>
      <protection/>
    </xf>
    <xf numFmtId="0" fontId="6" fillId="0" borderId="23" xfId="0" applyFont="1" applyFill="1" applyBorder="1" applyAlignment="1" applyProtection="1">
      <alignment/>
      <protection/>
    </xf>
    <xf numFmtId="0" fontId="7" fillId="0" borderId="23" xfId="0" applyFont="1" applyFill="1" applyBorder="1" applyAlignment="1" applyProtection="1">
      <alignment/>
      <protection/>
    </xf>
    <xf numFmtId="0" fontId="9" fillId="0" borderId="19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371475</xdr:colOff>
      <xdr:row>84</xdr:row>
      <xdr:rowOff>104775</xdr:rowOff>
    </xdr:from>
    <xdr:ext cx="180975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1524000" y="129635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84</xdr:row>
      <xdr:rowOff>104775</xdr:rowOff>
    </xdr:from>
    <xdr:ext cx="180975" cy="276225"/>
    <xdr:sp fLocksText="0">
      <xdr:nvSpPr>
        <xdr:cNvPr id="2" name="TextBox 2"/>
        <xdr:cNvSpPr txBox="1">
          <a:spLocks noChangeArrowheads="1"/>
        </xdr:cNvSpPr>
      </xdr:nvSpPr>
      <xdr:spPr>
        <a:xfrm>
          <a:off x="1524000" y="129635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84</xdr:row>
      <xdr:rowOff>104775</xdr:rowOff>
    </xdr:from>
    <xdr:ext cx="180975" cy="276225"/>
    <xdr:sp fLocksText="0">
      <xdr:nvSpPr>
        <xdr:cNvPr id="3" name="TextBox 3"/>
        <xdr:cNvSpPr txBox="1">
          <a:spLocks noChangeArrowheads="1"/>
        </xdr:cNvSpPr>
      </xdr:nvSpPr>
      <xdr:spPr>
        <a:xfrm>
          <a:off x="1524000" y="129635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84</xdr:row>
      <xdr:rowOff>104775</xdr:rowOff>
    </xdr:from>
    <xdr:ext cx="180975" cy="276225"/>
    <xdr:sp fLocksText="0">
      <xdr:nvSpPr>
        <xdr:cNvPr id="4" name="TextBox 4"/>
        <xdr:cNvSpPr txBox="1">
          <a:spLocks noChangeArrowheads="1"/>
        </xdr:cNvSpPr>
      </xdr:nvSpPr>
      <xdr:spPr>
        <a:xfrm>
          <a:off x="1524000" y="129635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84</xdr:row>
      <xdr:rowOff>104775</xdr:rowOff>
    </xdr:from>
    <xdr:ext cx="180975" cy="276225"/>
    <xdr:sp fLocksText="0">
      <xdr:nvSpPr>
        <xdr:cNvPr id="5" name="TextBox 5"/>
        <xdr:cNvSpPr txBox="1">
          <a:spLocks noChangeArrowheads="1"/>
        </xdr:cNvSpPr>
      </xdr:nvSpPr>
      <xdr:spPr>
        <a:xfrm>
          <a:off x="1524000" y="129635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84</xdr:row>
      <xdr:rowOff>104775</xdr:rowOff>
    </xdr:from>
    <xdr:ext cx="180975" cy="276225"/>
    <xdr:sp fLocksText="0">
      <xdr:nvSpPr>
        <xdr:cNvPr id="6" name="TextBox 6"/>
        <xdr:cNvSpPr txBox="1">
          <a:spLocks noChangeArrowheads="1"/>
        </xdr:cNvSpPr>
      </xdr:nvSpPr>
      <xdr:spPr>
        <a:xfrm>
          <a:off x="1524000" y="129635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84</xdr:row>
      <xdr:rowOff>104775</xdr:rowOff>
    </xdr:from>
    <xdr:ext cx="180975" cy="276225"/>
    <xdr:sp fLocksText="0">
      <xdr:nvSpPr>
        <xdr:cNvPr id="7" name="TextBox 7"/>
        <xdr:cNvSpPr txBox="1">
          <a:spLocks noChangeArrowheads="1"/>
        </xdr:cNvSpPr>
      </xdr:nvSpPr>
      <xdr:spPr>
        <a:xfrm>
          <a:off x="1524000" y="129635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85</xdr:row>
      <xdr:rowOff>104775</xdr:rowOff>
    </xdr:from>
    <xdr:ext cx="180975" cy="276225"/>
    <xdr:sp fLocksText="0">
      <xdr:nvSpPr>
        <xdr:cNvPr id="8" name="TextBox 8"/>
        <xdr:cNvSpPr txBox="1">
          <a:spLocks noChangeArrowheads="1"/>
        </xdr:cNvSpPr>
      </xdr:nvSpPr>
      <xdr:spPr>
        <a:xfrm>
          <a:off x="1524000" y="131159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85</xdr:row>
      <xdr:rowOff>104775</xdr:rowOff>
    </xdr:from>
    <xdr:ext cx="180975" cy="276225"/>
    <xdr:sp fLocksText="0">
      <xdr:nvSpPr>
        <xdr:cNvPr id="9" name="TextBox 9"/>
        <xdr:cNvSpPr txBox="1">
          <a:spLocks noChangeArrowheads="1"/>
        </xdr:cNvSpPr>
      </xdr:nvSpPr>
      <xdr:spPr>
        <a:xfrm>
          <a:off x="1524000" y="131159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85</xdr:row>
      <xdr:rowOff>104775</xdr:rowOff>
    </xdr:from>
    <xdr:ext cx="180975" cy="276225"/>
    <xdr:sp fLocksText="0">
      <xdr:nvSpPr>
        <xdr:cNvPr id="10" name="TextBox 10"/>
        <xdr:cNvSpPr txBox="1">
          <a:spLocks noChangeArrowheads="1"/>
        </xdr:cNvSpPr>
      </xdr:nvSpPr>
      <xdr:spPr>
        <a:xfrm>
          <a:off x="1524000" y="131159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85</xdr:row>
      <xdr:rowOff>104775</xdr:rowOff>
    </xdr:from>
    <xdr:ext cx="180975" cy="276225"/>
    <xdr:sp fLocksText="0">
      <xdr:nvSpPr>
        <xdr:cNvPr id="11" name="TextBox 11"/>
        <xdr:cNvSpPr txBox="1">
          <a:spLocks noChangeArrowheads="1"/>
        </xdr:cNvSpPr>
      </xdr:nvSpPr>
      <xdr:spPr>
        <a:xfrm>
          <a:off x="1524000" y="131159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85</xdr:row>
      <xdr:rowOff>104775</xdr:rowOff>
    </xdr:from>
    <xdr:ext cx="180975" cy="276225"/>
    <xdr:sp fLocksText="0">
      <xdr:nvSpPr>
        <xdr:cNvPr id="12" name="TextBox 12"/>
        <xdr:cNvSpPr txBox="1">
          <a:spLocks noChangeArrowheads="1"/>
        </xdr:cNvSpPr>
      </xdr:nvSpPr>
      <xdr:spPr>
        <a:xfrm>
          <a:off x="1524000" y="131159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85</xdr:row>
      <xdr:rowOff>104775</xdr:rowOff>
    </xdr:from>
    <xdr:ext cx="180975" cy="276225"/>
    <xdr:sp fLocksText="0">
      <xdr:nvSpPr>
        <xdr:cNvPr id="13" name="TextBox 13"/>
        <xdr:cNvSpPr txBox="1">
          <a:spLocks noChangeArrowheads="1"/>
        </xdr:cNvSpPr>
      </xdr:nvSpPr>
      <xdr:spPr>
        <a:xfrm>
          <a:off x="1524000" y="131159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85</xdr:row>
      <xdr:rowOff>104775</xdr:rowOff>
    </xdr:from>
    <xdr:ext cx="180975" cy="276225"/>
    <xdr:sp fLocksText="0">
      <xdr:nvSpPr>
        <xdr:cNvPr id="14" name="TextBox 14"/>
        <xdr:cNvSpPr txBox="1">
          <a:spLocks noChangeArrowheads="1"/>
        </xdr:cNvSpPr>
      </xdr:nvSpPr>
      <xdr:spPr>
        <a:xfrm>
          <a:off x="1524000" y="131159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85</xdr:row>
      <xdr:rowOff>104775</xdr:rowOff>
    </xdr:from>
    <xdr:ext cx="180975" cy="276225"/>
    <xdr:sp fLocksText="0">
      <xdr:nvSpPr>
        <xdr:cNvPr id="15" name="TextBox 15"/>
        <xdr:cNvSpPr txBox="1">
          <a:spLocks noChangeArrowheads="1"/>
        </xdr:cNvSpPr>
      </xdr:nvSpPr>
      <xdr:spPr>
        <a:xfrm>
          <a:off x="1524000" y="131159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85</xdr:row>
      <xdr:rowOff>104775</xdr:rowOff>
    </xdr:from>
    <xdr:ext cx="180975" cy="276225"/>
    <xdr:sp fLocksText="0">
      <xdr:nvSpPr>
        <xdr:cNvPr id="16" name="TextBox 16"/>
        <xdr:cNvSpPr txBox="1">
          <a:spLocks noChangeArrowheads="1"/>
        </xdr:cNvSpPr>
      </xdr:nvSpPr>
      <xdr:spPr>
        <a:xfrm>
          <a:off x="1524000" y="131159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85</xdr:row>
      <xdr:rowOff>104775</xdr:rowOff>
    </xdr:from>
    <xdr:ext cx="180975" cy="276225"/>
    <xdr:sp fLocksText="0">
      <xdr:nvSpPr>
        <xdr:cNvPr id="17" name="TextBox 17"/>
        <xdr:cNvSpPr txBox="1">
          <a:spLocks noChangeArrowheads="1"/>
        </xdr:cNvSpPr>
      </xdr:nvSpPr>
      <xdr:spPr>
        <a:xfrm>
          <a:off x="1524000" y="131159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85</xdr:row>
      <xdr:rowOff>104775</xdr:rowOff>
    </xdr:from>
    <xdr:ext cx="180975" cy="276225"/>
    <xdr:sp fLocksText="0">
      <xdr:nvSpPr>
        <xdr:cNvPr id="18" name="TextBox 18"/>
        <xdr:cNvSpPr txBox="1">
          <a:spLocks noChangeArrowheads="1"/>
        </xdr:cNvSpPr>
      </xdr:nvSpPr>
      <xdr:spPr>
        <a:xfrm>
          <a:off x="1524000" y="131159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85</xdr:row>
      <xdr:rowOff>104775</xdr:rowOff>
    </xdr:from>
    <xdr:ext cx="180975" cy="276225"/>
    <xdr:sp fLocksText="0">
      <xdr:nvSpPr>
        <xdr:cNvPr id="19" name="TextBox 19"/>
        <xdr:cNvSpPr txBox="1">
          <a:spLocks noChangeArrowheads="1"/>
        </xdr:cNvSpPr>
      </xdr:nvSpPr>
      <xdr:spPr>
        <a:xfrm>
          <a:off x="1524000" y="131159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84</xdr:row>
      <xdr:rowOff>104775</xdr:rowOff>
    </xdr:from>
    <xdr:ext cx="180975" cy="276225"/>
    <xdr:sp fLocksText="0">
      <xdr:nvSpPr>
        <xdr:cNvPr id="20" name="TextBox 20"/>
        <xdr:cNvSpPr txBox="1">
          <a:spLocks noChangeArrowheads="1"/>
        </xdr:cNvSpPr>
      </xdr:nvSpPr>
      <xdr:spPr>
        <a:xfrm>
          <a:off x="1524000" y="129635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84</xdr:row>
      <xdr:rowOff>104775</xdr:rowOff>
    </xdr:from>
    <xdr:ext cx="180975" cy="276225"/>
    <xdr:sp fLocksText="0">
      <xdr:nvSpPr>
        <xdr:cNvPr id="21" name="TextBox 21"/>
        <xdr:cNvSpPr txBox="1">
          <a:spLocks noChangeArrowheads="1"/>
        </xdr:cNvSpPr>
      </xdr:nvSpPr>
      <xdr:spPr>
        <a:xfrm>
          <a:off x="1524000" y="129635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84</xdr:row>
      <xdr:rowOff>104775</xdr:rowOff>
    </xdr:from>
    <xdr:ext cx="180975" cy="276225"/>
    <xdr:sp fLocksText="0">
      <xdr:nvSpPr>
        <xdr:cNvPr id="22" name="TextBox 22"/>
        <xdr:cNvSpPr txBox="1">
          <a:spLocks noChangeArrowheads="1"/>
        </xdr:cNvSpPr>
      </xdr:nvSpPr>
      <xdr:spPr>
        <a:xfrm>
          <a:off x="1524000" y="129635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84</xdr:row>
      <xdr:rowOff>104775</xdr:rowOff>
    </xdr:from>
    <xdr:ext cx="180975" cy="276225"/>
    <xdr:sp fLocksText="0">
      <xdr:nvSpPr>
        <xdr:cNvPr id="23" name="TextBox 23"/>
        <xdr:cNvSpPr txBox="1">
          <a:spLocks noChangeArrowheads="1"/>
        </xdr:cNvSpPr>
      </xdr:nvSpPr>
      <xdr:spPr>
        <a:xfrm>
          <a:off x="1524000" y="129635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84</xdr:row>
      <xdr:rowOff>104775</xdr:rowOff>
    </xdr:from>
    <xdr:ext cx="180975" cy="276225"/>
    <xdr:sp fLocksText="0">
      <xdr:nvSpPr>
        <xdr:cNvPr id="24" name="TextBox 24"/>
        <xdr:cNvSpPr txBox="1">
          <a:spLocks noChangeArrowheads="1"/>
        </xdr:cNvSpPr>
      </xdr:nvSpPr>
      <xdr:spPr>
        <a:xfrm>
          <a:off x="1524000" y="129635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84</xdr:row>
      <xdr:rowOff>104775</xdr:rowOff>
    </xdr:from>
    <xdr:ext cx="180975" cy="276225"/>
    <xdr:sp fLocksText="0">
      <xdr:nvSpPr>
        <xdr:cNvPr id="25" name="TextBox 25"/>
        <xdr:cNvSpPr txBox="1">
          <a:spLocks noChangeArrowheads="1"/>
        </xdr:cNvSpPr>
      </xdr:nvSpPr>
      <xdr:spPr>
        <a:xfrm>
          <a:off x="1524000" y="129635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84</xdr:row>
      <xdr:rowOff>104775</xdr:rowOff>
    </xdr:from>
    <xdr:ext cx="180975" cy="276225"/>
    <xdr:sp fLocksText="0">
      <xdr:nvSpPr>
        <xdr:cNvPr id="26" name="TextBox 26"/>
        <xdr:cNvSpPr txBox="1">
          <a:spLocks noChangeArrowheads="1"/>
        </xdr:cNvSpPr>
      </xdr:nvSpPr>
      <xdr:spPr>
        <a:xfrm>
          <a:off x="1524000" y="129635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84</xdr:row>
      <xdr:rowOff>104775</xdr:rowOff>
    </xdr:from>
    <xdr:ext cx="180975" cy="276225"/>
    <xdr:sp fLocksText="0">
      <xdr:nvSpPr>
        <xdr:cNvPr id="27" name="TextBox 27"/>
        <xdr:cNvSpPr txBox="1">
          <a:spLocks noChangeArrowheads="1"/>
        </xdr:cNvSpPr>
      </xdr:nvSpPr>
      <xdr:spPr>
        <a:xfrm>
          <a:off x="1524000" y="129635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84</xdr:row>
      <xdr:rowOff>104775</xdr:rowOff>
    </xdr:from>
    <xdr:ext cx="180975" cy="276225"/>
    <xdr:sp fLocksText="0">
      <xdr:nvSpPr>
        <xdr:cNvPr id="28" name="TextBox 28"/>
        <xdr:cNvSpPr txBox="1">
          <a:spLocks noChangeArrowheads="1"/>
        </xdr:cNvSpPr>
      </xdr:nvSpPr>
      <xdr:spPr>
        <a:xfrm>
          <a:off x="1524000" y="129635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84</xdr:row>
      <xdr:rowOff>104775</xdr:rowOff>
    </xdr:from>
    <xdr:ext cx="180975" cy="276225"/>
    <xdr:sp fLocksText="0">
      <xdr:nvSpPr>
        <xdr:cNvPr id="29" name="TextBox 29"/>
        <xdr:cNvSpPr txBox="1">
          <a:spLocks noChangeArrowheads="1"/>
        </xdr:cNvSpPr>
      </xdr:nvSpPr>
      <xdr:spPr>
        <a:xfrm>
          <a:off x="1524000" y="129635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84</xdr:row>
      <xdr:rowOff>104775</xdr:rowOff>
    </xdr:from>
    <xdr:ext cx="180975" cy="276225"/>
    <xdr:sp fLocksText="0">
      <xdr:nvSpPr>
        <xdr:cNvPr id="30" name="TextBox 30"/>
        <xdr:cNvSpPr txBox="1">
          <a:spLocks noChangeArrowheads="1"/>
        </xdr:cNvSpPr>
      </xdr:nvSpPr>
      <xdr:spPr>
        <a:xfrm>
          <a:off x="1524000" y="129635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84</xdr:row>
      <xdr:rowOff>104775</xdr:rowOff>
    </xdr:from>
    <xdr:ext cx="180975" cy="276225"/>
    <xdr:sp fLocksText="0">
      <xdr:nvSpPr>
        <xdr:cNvPr id="31" name="TextBox 31"/>
        <xdr:cNvSpPr txBox="1">
          <a:spLocks noChangeArrowheads="1"/>
        </xdr:cNvSpPr>
      </xdr:nvSpPr>
      <xdr:spPr>
        <a:xfrm>
          <a:off x="1524000" y="129635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84</xdr:row>
      <xdr:rowOff>104775</xdr:rowOff>
    </xdr:from>
    <xdr:ext cx="180975" cy="276225"/>
    <xdr:sp fLocksText="0">
      <xdr:nvSpPr>
        <xdr:cNvPr id="32" name="TextBox 32"/>
        <xdr:cNvSpPr txBox="1">
          <a:spLocks noChangeArrowheads="1"/>
        </xdr:cNvSpPr>
      </xdr:nvSpPr>
      <xdr:spPr>
        <a:xfrm>
          <a:off x="1524000" y="129635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84</xdr:row>
      <xdr:rowOff>104775</xdr:rowOff>
    </xdr:from>
    <xdr:ext cx="180975" cy="276225"/>
    <xdr:sp fLocksText="0">
      <xdr:nvSpPr>
        <xdr:cNvPr id="33" name="TextBox 33"/>
        <xdr:cNvSpPr txBox="1">
          <a:spLocks noChangeArrowheads="1"/>
        </xdr:cNvSpPr>
      </xdr:nvSpPr>
      <xdr:spPr>
        <a:xfrm>
          <a:off x="1524000" y="129635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84</xdr:row>
      <xdr:rowOff>104775</xdr:rowOff>
    </xdr:from>
    <xdr:ext cx="180975" cy="276225"/>
    <xdr:sp fLocksText="0">
      <xdr:nvSpPr>
        <xdr:cNvPr id="34" name="TextBox 34"/>
        <xdr:cNvSpPr txBox="1">
          <a:spLocks noChangeArrowheads="1"/>
        </xdr:cNvSpPr>
      </xdr:nvSpPr>
      <xdr:spPr>
        <a:xfrm>
          <a:off x="1524000" y="129635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84</xdr:row>
      <xdr:rowOff>104775</xdr:rowOff>
    </xdr:from>
    <xdr:ext cx="180975" cy="276225"/>
    <xdr:sp fLocksText="0">
      <xdr:nvSpPr>
        <xdr:cNvPr id="35" name="TextBox 35"/>
        <xdr:cNvSpPr txBox="1">
          <a:spLocks noChangeArrowheads="1"/>
        </xdr:cNvSpPr>
      </xdr:nvSpPr>
      <xdr:spPr>
        <a:xfrm>
          <a:off x="1524000" y="129635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84</xdr:row>
      <xdr:rowOff>104775</xdr:rowOff>
    </xdr:from>
    <xdr:ext cx="180975" cy="276225"/>
    <xdr:sp fLocksText="0">
      <xdr:nvSpPr>
        <xdr:cNvPr id="36" name="TextBox 36"/>
        <xdr:cNvSpPr txBox="1">
          <a:spLocks noChangeArrowheads="1"/>
        </xdr:cNvSpPr>
      </xdr:nvSpPr>
      <xdr:spPr>
        <a:xfrm>
          <a:off x="1524000" y="129635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84</xdr:row>
      <xdr:rowOff>104775</xdr:rowOff>
    </xdr:from>
    <xdr:ext cx="180975" cy="276225"/>
    <xdr:sp fLocksText="0">
      <xdr:nvSpPr>
        <xdr:cNvPr id="37" name="TextBox 37"/>
        <xdr:cNvSpPr txBox="1">
          <a:spLocks noChangeArrowheads="1"/>
        </xdr:cNvSpPr>
      </xdr:nvSpPr>
      <xdr:spPr>
        <a:xfrm>
          <a:off x="1524000" y="129635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84</xdr:row>
      <xdr:rowOff>104775</xdr:rowOff>
    </xdr:from>
    <xdr:ext cx="180975" cy="276225"/>
    <xdr:sp fLocksText="0">
      <xdr:nvSpPr>
        <xdr:cNvPr id="38" name="TextBox 38"/>
        <xdr:cNvSpPr txBox="1">
          <a:spLocks noChangeArrowheads="1"/>
        </xdr:cNvSpPr>
      </xdr:nvSpPr>
      <xdr:spPr>
        <a:xfrm>
          <a:off x="1524000" y="129635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84</xdr:row>
      <xdr:rowOff>104775</xdr:rowOff>
    </xdr:from>
    <xdr:ext cx="180975" cy="276225"/>
    <xdr:sp fLocksText="0">
      <xdr:nvSpPr>
        <xdr:cNvPr id="39" name="TextBox 39"/>
        <xdr:cNvSpPr txBox="1">
          <a:spLocks noChangeArrowheads="1"/>
        </xdr:cNvSpPr>
      </xdr:nvSpPr>
      <xdr:spPr>
        <a:xfrm>
          <a:off x="1524000" y="129635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84</xdr:row>
      <xdr:rowOff>104775</xdr:rowOff>
    </xdr:from>
    <xdr:ext cx="180975" cy="276225"/>
    <xdr:sp fLocksText="0">
      <xdr:nvSpPr>
        <xdr:cNvPr id="40" name="TextBox 40"/>
        <xdr:cNvSpPr txBox="1">
          <a:spLocks noChangeArrowheads="1"/>
        </xdr:cNvSpPr>
      </xdr:nvSpPr>
      <xdr:spPr>
        <a:xfrm>
          <a:off x="1524000" y="129635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84</xdr:row>
      <xdr:rowOff>104775</xdr:rowOff>
    </xdr:from>
    <xdr:ext cx="180975" cy="276225"/>
    <xdr:sp fLocksText="0">
      <xdr:nvSpPr>
        <xdr:cNvPr id="41" name="TextBox 41"/>
        <xdr:cNvSpPr txBox="1">
          <a:spLocks noChangeArrowheads="1"/>
        </xdr:cNvSpPr>
      </xdr:nvSpPr>
      <xdr:spPr>
        <a:xfrm>
          <a:off x="1524000" y="129635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84</xdr:row>
      <xdr:rowOff>104775</xdr:rowOff>
    </xdr:from>
    <xdr:ext cx="180975" cy="276225"/>
    <xdr:sp fLocksText="0">
      <xdr:nvSpPr>
        <xdr:cNvPr id="42" name="TextBox 42"/>
        <xdr:cNvSpPr txBox="1">
          <a:spLocks noChangeArrowheads="1"/>
        </xdr:cNvSpPr>
      </xdr:nvSpPr>
      <xdr:spPr>
        <a:xfrm>
          <a:off x="1524000" y="129635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84</xdr:row>
      <xdr:rowOff>104775</xdr:rowOff>
    </xdr:from>
    <xdr:ext cx="180975" cy="276225"/>
    <xdr:sp fLocksText="0">
      <xdr:nvSpPr>
        <xdr:cNvPr id="43" name="TextBox 43"/>
        <xdr:cNvSpPr txBox="1">
          <a:spLocks noChangeArrowheads="1"/>
        </xdr:cNvSpPr>
      </xdr:nvSpPr>
      <xdr:spPr>
        <a:xfrm>
          <a:off x="1524000" y="129635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85</xdr:row>
      <xdr:rowOff>104775</xdr:rowOff>
    </xdr:from>
    <xdr:ext cx="180975" cy="276225"/>
    <xdr:sp fLocksText="0">
      <xdr:nvSpPr>
        <xdr:cNvPr id="44" name="TextBox 44"/>
        <xdr:cNvSpPr txBox="1">
          <a:spLocks noChangeArrowheads="1"/>
        </xdr:cNvSpPr>
      </xdr:nvSpPr>
      <xdr:spPr>
        <a:xfrm>
          <a:off x="1524000" y="131159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85</xdr:row>
      <xdr:rowOff>104775</xdr:rowOff>
    </xdr:from>
    <xdr:ext cx="180975" cy="276225"/>
    <xdr:sp fLocksText="0">
      <xdr:nvSpPr>
        <xdr:cNvPr id="45" name="TextBox 45"/>
        <xdr:cNvSpPr txBox="1">
          <a:spLocks noChangeArrowheads="1"/>
        </xdr:cNvSpPr>
      </xdr:nvSpPr>
      <xdr:spPr>
        <a:xfrm>
          <a:off x="1524000" y="131159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85</xdr:row>
      <xdr:rowOff>104775</xdr:rowOff>
    </xdr:from>
    <xdr:ext cx="180975" cy="276225"/>
    <xdr:sp fLocksText="0">
      <xdr:nvSpPr>
        <xdr:cNvPr id="46" name="TextBox 46"/>
        <xdr:cNvSpPr txBox="1">
          <a:spLocks noChangeArrowheads="1"/>
        </xdr:cNvSpPr>
      </xdr:nvSpPr>
      <xdr:spPr>
        <a:xfrm>
          <a:off x="1524000" y="131159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85</xdr:row>
      <xdr:rowOff>104775</xdr:rowOff>
    </xdr:from>
    <xdr:ext cx="180975" cy="276225"/>
    <xdr:sp fLocksText="0">
      <xdr:nvSpPr>
        <xdr:cNvPr id="47" name="TextBox 47"/>
        <xdr:cNvSpPr txBox="1">
          <a:spLocks noChangeArrowheads="1"/>
        </xdr:cNvSpPr>
      </xdr:nvSpPr>
      <xdr:spPr>
        <a:xfrm>
          <a:off x="1524000" y="131159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85</xdr:row>
      <xdr:rowOff>104775</xdr:rowOff>
    </xdr:from>
    <xdr:ext cx="180975" cy="276225"/>
    <xdr:sp fLocksText="0">
      <xdr:nvSpPr>
        <xdr:cNvPr id="48" name="TextBox 48"/>
        <xdr:cNvSpPr txBox="1">
          <a:spLocks noChangeArrowheads="1"/>
        </xdr:cNvSpPr>
      </xdr:nvSpPr>
      <xdr:spPr>
        <a:xfrm>
          <a:off x="1524000" y="131159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85</xdr:row>
      <xdr:rowOff>104775</xdr:rowOff>
    </xdr:from>
    <xdr:ext cx="180975" cy="276225"/>
    <xdr:sp fLocksText="0">
      <xdr:nvSpPr>
        <xdr:cNvPr id="49" name="TextBox 49"/>
        <xdr:cNvSpPr txBox="1">
          <a:spLocks noChangeArrowheads="1"/>
        </xdr:cNvSpPr>
      </xdr:nvSpPr>
      <xdr:spPr>
        <a:xfrm>
          <a:off x="1524000" y="131159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85</xdr:row>
      <xdr:rowOff>104775</xdr:rowOff>
    </xdr:from>
    <xdr:ext cx="180975" cy="276225"/>
    <xdr:sp fLocksText="0">
      <xdr:nvSpPr>
        <xdr:cNvPr id="50" name="TextBox 50"/>
        <xdr:cNvSpPr txBox="1">
          <a:spLocks noChangeArrowheads="1"/>
        </xdr:cNvSpPr>
      </xdr:nvSpPr>
      <xdr:spPr>
        <a:xfrm>
          <a:off x="1524000" y="131159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85</xdr:row>
      <xdr:rowOff>104775</xdr:rowOff>
    </xdr:from>
    <xdr:ext cx="180975" cy="276225"/>
    <xdr:sp fLocksText="0">
      <xdr:nvSpPr>
        <xdr:cNvPr id="51" name="TextBox 51"/>
        <xdr:cNvSpPr txBox="1">
          <a:spLocks noChangeArrowheads="1"/>
        </xdr:cNvSpPr>
      </xdr:nvSpPr>
      <xdr:spPr>
        <a:xfrm>
          <a:off x="1524000" y="131159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85</xdr:row>
      <xdr:rowOff>104775</xdr:rowOff>
    </xdr:from>
    <xdr:ext cx="180975" cy="276225"/>
    <xdr:sp fLocksText="0">
      <xdr:nvSpPr>
        <xdr:cNvPr id="52" name="TextBox 52"/>
        <xdr:cNvSpPr txBox="1">
          <a:spLocks noChangeArrowheads="1"/>
        </xdr:cNvSpPr>
      </xdr:nvSpPr>
      <xdr:spPr>
        <a:xfrm>
          <a:off x="1524000" y="131159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85</xdr:row>
      <xdr:rowOff>104775</xdr:rowOff>
    </xdr:from>
    <xdr:ext cx="180975" cy="276225"/>
    <xdr:sp fLocksText="0">
      <xdr:nvSpPr>
        <xdr:cNvPr id="53" name="TextBox 53"/>
        <xdr:cNvSpPr txBox="1">
          <a:spLocks noChangeArrowheads="1"/>
        </xdr:cNvSpPr>
      </xdr:nvSpPr>
      <xdr:spPr>
        <a:xfrm>
          <a:off x="1524000" y="131159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85</xdr:row>
      <xdr:rowOff>104775</xdr:rowOff>
    </xdr:from>
    <xdr:ext cx="180975" cy="276225"/>
    <xdr:sp fLocksText="0">
      <xdr:nvSpPr>
        <xdr:cNvPr id="54" name="TextBox 54"/>
        <xdr:cNvSpPr txBox="1">
          <a:spLocks noChangeArrowheads="1"/>
        </xdr:cNvSpPr>
      </xdr:nvSpPr>
      <xdr:spPr>
        <a:xfrm>
          <a:off x="1524000" y="131159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85</xdr:row>
      <xdr:rowOff>104775</xdr:rowOff>
    </xdr:from>
    <xdr:ext cx="180975" cy="276225"/>
    <xdr:sp fLocksText="0">
      <xdr:nvSpPr>
        <xdr:cNvPr id="55" name="TextBox 55"/>
        <xdr:cNvSpPr txBox="1">
          <a:spLocks noChangeArrowheads="1"/>
        </xdr:cNvSpPr>
      </xdr:nvSpPr>
      <xdr:spPr>
        <a:xfrm>
          <a:off x="1524000" y="131159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86</xdr:row>
      <xdr:rowOff>104775</xdr:rowOff>
    </xdr:from>
    <xdr:ext cx="180975" cy="276225"/>
    <xdr:sp fLocksText="0">
      <xdr:nvSpPr>
        <xdr:cNvPr id="56" name="TextBox 56"/>
        <xdr:cNvSpPr txBox="1">
          <a:spLocks noChangeArrowheads="1"/>
        </xdr:cNvSpPr>
      </xdr:nvSpPr>
      <xdr:spPr>
        <a:xfrm>
          <a:off x="1524000" y="132683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86</xdr:row>
      <xdr:rowOff>104775</xdr:rowOff>
    </xdr:from>
    <xdr:ext cx="180975" cy="276225"/>
    <xdr:sp fLocksText="0">
      <xdr:nvSpPr>
        <xdr:cNvPr id="57" name="TextBox 57"/>
        <xdr:cNvSpPr txBox="1">
          <a:spLocks noChangeArrowheads="1"/>
        </xdr:cNvSpPr>
      </xdr:nvSpPr>
      <xdr:spPr>
        <a:xfrm>
          <a:off x="1524000" y="132683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86</xdr:row>
      <xdr:rowOff>104775</xdr:rowOff>
    </xdr:from>
    <xdr:ext cx="180975" cy="276225"/>
    <xdr:sp fLocksText="0">
      <xdr:nvSpPr>
        <xdr:cNvPr id="58" name="TextBox 58"/>
        <xdr:cNvSpPr txBox="1">
          <a:spLocks noChangeArrowheads="1"/>
        </xdr:cNvSpPr>
      </xdr:nvSpPr>
      <xdr:spPr>
        <a:xfrm>
          <a:off x="1524000" y="132683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86</xdr:row>
      <xdr:rowOff>104775</xdr:rowOff>
    </xdr:from>
    <xdr:ext cx="180975" cy="276225"/>
    <xdr:sp fLocksText="0">
      <xdr:nvSpPr>
        <xdr:cNvPr id="59" name="TextBox 59"/>
        <xdr:cNvSpPr txBox="1">
          <a:spLocks noChangeArrowheads="1"/>
        </xdr:cNvSpPr>
      </xdr:nvSpPr>
      <xdr:spPr>
        <a:xfrm>
          <a:off x="1524000" y="132683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86</xdr:row>
      <xdr:rowOff>104775</xdr:rowOff>
    </xdr:from>
    <xdr:ext cx="180975" cy="276225"/>
    <xdr:sp fLocksText="0">
      <xdr:nvSpPr>
        <xdr:cNvPr id="60" name="TextBox 60"/>
        <xdr:cNvSpPr txBox="1">
          <a:spLocks noChangeArrowheads="1"/>
        </xdr:cNvSpPr>
      </xdr:nvSpPr>
      <xdr:spPr>
        <a:xfrm>
          <a:off x="1524000" y="132683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86</xdr:row>
      <xdr:rowOff>104775</xdr:rowOff>
    </xdr:from>
    <xdr:ext cx="180975" cy="276225"/>
    <xdr:sp fLocksText="0">
      <xdr:nvSpPr>
        <xdr:cNvPr id="61" name="TextBox 61"/>
        <xdr:cNvSpPr txBox="1">
          <a:spLocks noChangeArrowheads="1"/>
        </xdr:cNvSpPr>
      </xdr:nvSpPr>
      <xdr:spPr>
        <a:xfrm>
          <a:off x="1524000" y="132683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86</xdr:row>
      <xdr:rowOff>104775</xdr:rowOff>
    </xdr:from>
    <xdr:ext cx="180975" cy="276225"/>
    <xdr:sp fLocksText="0">
      <xdr:nvSpPr>
        <xdr:cNvPr id="62" name="TextBox 62"/>
        <xdr:cNvSpPr txBox="1">
          <a:spLocks noChangeArrowheads="1"/>
        </xdr:cNvSpPr>
      </xdr:nvSpPr>
      <xdr:spPr>
        <a:xfrm>
          <a:off x="1524000" y="132683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86</xdr:row>
      <xdr:rowOff>104775</xdr:rowOff>
    </xdr:from>
    <xdr:ext cx="180975" cy="276225"/>
    <xdr:sp fLocksText="0">
      <xdr:nvSpPr>
        <xdr:cNvPr id="63" name="TextBox 63"/>
        <xdr:cNvSpPr txBox="1">
          <a:spLocks noChangeArrowheads="1"/>
        </xdr:cNvSpPr>
      </xdr:nvSpPr>
      <xdr:spPr>
        <a:xfrm>
          <a:off x="1524000" y="132683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86</xdr:row>
      <xdr:rowOff>104775</xdr:rowOff>
    </xdr:from>
    <xdr:ext cx="180975" cy="276225"/>
    <xdr:sp fLocksText="0">
      <xdr:nvSpPr>
        <xdr:cNvPr id="64" name="TextBox 64"/>
        <xdr:cNvSpPr txBox="1">
          <a:spLocks noChangeArrowheads="1"/>
        </xdr:cNvSpPr>
      </xdr:nvSpPr>
      <xdr:spPr>
        <a:xfrm>
          <a:off x="1524000" y="132683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86</xdr:row>
      <xdr:rowOff>104775</xdr:rowOff>
    </xdr:from>
    <xdr:ext cx="180975" cy="276225"/>
    <xdr:sp fLocksText="0">
      <xdr:nvSpPr>
        <xdr:cNvPr id="65" name="TextBox 65"/>
        <xdr:cNvSpPr txBox="1">
          <a:spLocks noChangeArrowheads="1"/>
        </xdr:cNvSpPr>
      </xdr:nvSpPr>
      <xdr:spPr>
        <a:xfrm>
          <a:off x="1524000" y="132683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86</xdr:row>
      <xdr:rowOff>104775</xdr:rowOff>
    </xdr:from>
    <xdr:ext cx="180975" cy="276225"/>
    <xdr:sp fLocksText="0">
      <xdr:nvSpPr>
        <xdr:cNvPr id="66" name="TextBox 66"/>
        <xdr:cNvSpPr txBox="1">
          <a:spLocks noChangeArrowheads="1"/>
        </xdr:cNvSpPr>
      </xdr:nvSpPr>
      <xdr:spPr>
        <a:xfrm>
          <a:off x="1524000" y="132683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86</xdr:row>
      <xdr:rowOff>104775</xdr:rowOff>
    </xdr:from>
    <xdr:ext cx="180975" cy="276225"/>
    <xdr:sp fLocksText="0">
      <xdr:nvSpPr>
        <xdr:cNvPr id="67" name="TextBox 67"/>
        <xdr:cNvSpPr txBox="1">
          <a:spLocks noChangeArrowheads="1"/>
        </xdr:cNvSpPr>
      </xdr:nvSpPr>
      <xdr:spPr>
        <a:xfrm>
          <a:off x="1524000" y="132683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86</xdr:row>
      <xdr:rowOff>104775</xdr:rowOff>
    </xdr:from>
    <xdr:ext cx="180975" cy="276225"/>
    <xdr:sp fLocksText="0">
      <xdr:nvSpPr>
        <xdr:cNvPr id="68" name="TextBox 68"/>
        <xdr:cNvSpPr txBox="1">
          <a:spLocks noChangeArrowheads="1"/>
        </xdr:cNvSpPr>
      </xdr:nvSpPr>
      <xdr:spPr>
        <a:xfrm>
          <a:off x="1524000" y="132683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86</xdr:row>
      <xdr:rowOff>104775</xdr:rowOff>
    </xdr:from>
    <xdr:ext cx="180975" cy="276225"/>
    <xdr:sp fLocksText="0">
      <xdr:nvSpPr>
        <xdr:cNvPr id="69" name="TextBox 69"/>
        <xdr:cNvSpPr txBox="1">
          <a:spLocks noChangeArrowheads="1"/>
        </xdr:cNvSpPr>
      </xdr:nvSpPr>
      <xdr:spPr>
        <a:xfrm>
          <a:off x="1524000" y="132683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86</xdr:row>
      <xdr:rowOff>104775</xdr:rowOff>
    </xdr:from>
    <xdr:ext cx="180975" cy="276225"/>
    <xdr:sp fLocksText="0">
      <xdr:nvSpPr>
        <xdr:cNvPr id="70" name="TextBox 70"/>
        <xdr:cNvSpPr txBox="1">
          <a:spLocks noChangeArrowheads="1"/>
        </xdr:cNvSpPr>
      </xdr:nvSpPr>
      <xdr:spPr>
        <a:xfrm>
          <a:off x="1524000" y="132683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86</xdr:row>
      <xdr:rowOff>104775</xdr:rowOff>
    </xdr:from>
    <xdr:ext cx="180975" cy="276225"/>
    <xdr:sp fLocksText="0">
      <xdr:nvSpPr>
        <xdr:cNvPr id="71" name="TextBox 71"/>
        <xdr:cNvSpPr txBox="1">
          <a:spLocks noChangeArrowheads="1"/>
        </xdr:cNvSpPr>
      </xdr:nvSpPr>
      <xdr:spPr>
        <a:xfrm>
          <a:off x="1524000" y="132683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86</xdr:row>
      <xdr:rowOff>104775</xdr:rowOff>
    </xdr:from>
    <xdr:ext cx="180975" cy="276225"/>
    <xdr:sp fLocksText="0">
      <xdr:nvSpPr>
        <xdr:cNvPr id="72" name="TextBox 72"/>
        <xdr:cNvSpPr txBox="1">
          <a:spLocks noChangeArrowheads="1"/>
        </xdr:cNvSpPr>
      </xdr:nvSpPr>
      <xdr:spPr>
        <a:xfrm>
          <a:off x="1524000" y="132683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86</xdr:row>
      <xdr:rowOff>104775</xdr:rowOff>
    </xdr:from>
    <xdr:ext cx="180975" cy="276225"/>
    <xdr:sp fLocksText="0">
      <xdr:nvSpPr>
        <xdr:cNvPr id="73" name="TextBox 73"/>
        <xdr:cNvSpPr txBox="1">
          <a:spLocks noChangeArrowheads="1"/>
        </xdr:cNvSpPr>
      </xdr:nvSpPr>
      <xdr:spPr>
        <a:xfrm>
          <a:off x="1524000" y="132683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86</xdr:row>
      <xdr:rowOff>104775</xdr:rowOff>
    </xdr:from>
    <xdr:ext cx="180975" cy="276225"/>
    <xdr:sp fLocksText="0">
      <xdr:nvSpPr>
        <xdr:cNvPr id="74" name="TextBox 74"/>
        <xdr:cNvSpPr txBox="1">
          <a:spLocks noChangeArrowheads="1"/>
        </xdr:cNvSpPr>
      </xdr:nvSpPr>
      <xdr:spPr>
        <a:xfrm>
          <a:off x="1524000" y="132683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86</xdr:row>
      <xdr:rowOff>104775</xdr:rowOff>
    </xdr:from>
    <xdr:ext cx="180975" cy="276225"/>
    <xdr:sp fLocksText="0">
      <xdr:nvSpPr>
        <xdr:cNvPr id="75" name="TextBox 75"/>
        <xdr:cNvSpPr txBox="1">
          <a:spLocks noChangeArrowheads="1"/>
        </xdr:cNvSpPr>
      </xdr:nvSpPr>
      <xdr:spPr>
        <a:xfrm>
          <a:off x="1524000" y="132683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86</xdr:row>
      <xdr:rowOff>104775</xdr:rowOff>
    </xdr:from>
    <xdr:ext cx="180975" cy="276225"/>
    <xdr:sp fLocksText="0">
      <xdr:nvSpPr>
        <xdr:cNvPr id="76" name="TextBox 76"/>
        <xdr:cNvSpPr txBox="1">
          <a:spLocks noChangeArrowheads="1"/>
        </xdr:cNvSpPr>
      </xdr:nvSpPr>
      <xdr:spPr>
        <a:xfrm>
          <a:off x="1524000" y="132683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86</xdr:row>
      <xdr:rowOff>104775</xdr:rowOff>
    </xdr:from>
    <xdr:ext cx="180975" cy="276225"/>
    <xdr:sp fLocksText="0">
      <xdr:nvSpPr>
        <xdr:cNvPr id="77" name="TextBox 77"/>
        <xdr:cNvSpPr txBox="1">
          <a:spLocks noChangeArrowheads="1"/>
        </xdr:cNvSpPr>
      </xdr:nvSpPr>
      <xdr:spPr>
        <a:xfrm>
          <a:off x="1524000" y="132683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86</xdr:row>
      <xdr:rowOff>104775</xdr:rowOff>
    </xdr:from>
    <xdr:ext cx="180975" cy="276225"/>
    <xdr:sp fLocksText="0">
      <xdr:nvSpPr>
        <xdr:cNvPr id="78" name="TextBox 78"/>
        <xdr:cNvSpPr txBox="1">
          <a:spLocks noChangeArrowheads="1"/>
        </xdr:cNvSpPr>
      </xdr:nvSpPr>
      <xdr:spPr>
        <a:xfrm>
          <a:off x="1524000" y="132683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86</xdr:row>
      <xdr:rowOff>104775</xdr:rowOff>
    </xdr:from>
    <xdr:ext cx="180975" cy="276225"/>
    <xdr:sp fLocksText="0">
      <xdr:nvSpPr>
        <xdr:cNvPr id="79" name="TextBox 79"/>
        <xdr:cNvSpPr txBox="1">
          <a:spLocks noChangeArrowheads="1"/>
        </xdr:cNvSpPr>
      </xdr:nvSpPr>
      <xdr:spPr>
        <a:xfrm>
          <a:off x="1524000" y="132683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87</xdr:row>
      <xdr:rowOff>104775</xdr:rowOff>
    </xdr:from>
    <xdr:ext cx="180975" cy="285750"/>
    <xdr:sp fLocksText="0">
      <xdr:nvSpPr>
        <xdr:cNvPr id="80" name="TextBox 80"/>
        <xdr:cNvSpPr txBox="1">
          <a:spLocks noChangeArrowheads="1"/>
        </xdr:cNvSpPr>
      </xdr:nvSpPr>
      <xdr:spPr>
        <a:xfrm>
          <a:off x="1524000" y="134207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87</xdr:row>
      <xdr:rowOff>104775</xdr:rowOff>
    </xdr:from>
    <xdr:ext cx="180975" cy="285750"/>
    <xdr:sp fLocksText="0">
      <xdr:nvSpPr>
        <xdr:cNvPr id="81" name="TextBox 81"/>
        <xdr:cNvSpPr txBox="1">
          <a:spLocks noChangeArrowheads="1"/>
        </xdr:cNvSpPr>
      </xdr:nvSpPr>
      <xdr:spPr>
        <a:xfrm>
          <a:off x="1524000" y="134207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87</xdr:row>
      <xdr:rowOff>104775</xdr:rowOff>
    </xdr:from>
    <xdr:ext cx="180975" cy="285750"/>
    <xdr:sp fLocksText="0">
      <xdr:nvSpPr>
        <xdr:cNvPr id="82" name="TextBox 82"/>
        <xdr:cNvSpPr txBox="1">
          <a:spLocks noChangeArrowheads="1"/>
        </xdr:cNvSpPr>
      </xdr:nvSpPr>
      <xdr:spPr>
        <a:xfrm>
          <a:off x="1524000" y="134207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87</xdr:row>
      <xdr:rowOff>104775</xdr:rowOff>
    </xdr:from>
    <xdr:ext cx="180975" cy="285750"/>
    <xdr:sp fLocksText="0">
      <xdr:nvSpPr>
        <xdr:cNvPr id="83" name="TextBox 83"/>
        <xdr:cNvSpPr txBox="1">
          <a:spLocks noChangeArrowheads="1"/>
        </xdr:cNvSpPr>
      </xdr:nvSpPr>
      <xdr:spPr>
        <a:xfrm>
          <a:off x="1524000" y="134207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87</xdr:row>
      <xdr:rowOff>104775</xdr:rowOff>
    </xdr:from>
    <xdr:ext cx="180975" cy="285750"/>
    <xdr:sp fLocksText="0">
      <xdr:nvSpPr>
        <xdr:cNvPr id="84" name="TextBox 84"/>
        <xdr:cNvSpPr txBox="1">
          <a:spLocks noChangeArrowheads="1"/>
        </xdr:cNvSpPr>
      </xdr:nvSpPr>
      <xdr:spPr>
        <a:xfrm>
          <a:off x="1524000" y="134207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87</xdr:row>
      <xdr:rowOff>104775</xdr:rowOff>
    </xdr:from>
    <xdr:ext cx="180975" cy="285750"/>
    <xdr:sp fLocksText="0">
      <xdr:nvSpPr>
        <xdr:cNvPr id="85" name="TextBox 85"/>
        <xdr:cNvSpPr txBox="1">
          <a:spLocks noChangeArrowheads="1"/>
        </xdr:cNvSpPr>
      </xdr:nvSpPr>
      <xdr:spPr>
        <a:xfrm>
          <a:off x="1524000" y="134207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87</xdr:row>
      <xdr:rowOff>104775</xdr:rowOff>
    </xdr:from>
    <xdr:ext cx="180975" cy="285750"/>
    <xdr:sp fLocksText="0">
      <xdr:nvSpPr>
        <xdr:cNvPr id="86" name="TextBox 86"/>
        <xdr:cNvSpPr txBox="1">
          <a:spLocks noChangeArrowheads="1"/>
        </xdr:cNvSpPr>
      </xdr:nvSpPr>
      <xdr:spPr>
        <a:xfrm>
          <a:off x="1524000" y="134207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87</xdr:row>
      <xdr:rowOff>104775</xdr:rowOff>
    </xdr:from>
    <xdr:ext cx="180975" cy="285750"/>
    <xdr:sp fLocksText="0">
      <xdr:nvSpPr>
        <xdr:cNvPr id="87" name="TextBox 87"/>
        <xdr:cNvSpPr txBox="1">
          <a:spLocks noChangeArrowheads="1"/>
        </xdr:cNvSpPr>
      </xdr:nvSpPr>
      <xdr:spPr>
        <a:xfrm>
          <a:off x="1524000" y="134207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87</xdr:row>
      <xdr:rowOff>104775</xdr:rowOff>
    </xdr:from>
    <xdr:ext cx="180975" cy="285750"/>
    <xdr:sp fLocksText="0">
      <xdr:nvSpPr>
        <xdr:cNvPr id="88" name="TextBox 88"/>
        <xdr:cNvSpPr txBox="1">
          <a:spLocks noChangeArrowheads="1"/>
        </xdr:cNvSpPr>
      </xdr:nvSpPr>
      <xdr:spPr>
        <a:xfrm>
          <a:off x="1524000" y="134207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87</xdr:row>
      <xdr:rowOff>104775</xdr:rowOff>
    </xdr:from>
    <xdr:ext cx="180975" cy="285750"/>
    <xdr:sp fLocksText="0">
      <xdr:nvSpPr>
        <xdr:cNvPr id="89" name="TextBox 89"/>
        <xdr:cNvSpPr txBox="1">
          <a:spLocks noChangeArrowheads="1"/>
        </xdr:cNvSpPr>
      </xdr:nvSpPr>
      <xdr:spPr>
        <a:xfrm>
          <a:off x="1524000" y="134207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87</xdr:row>
      <xdr:rowOff>104775</xdr:rowOff>
    </xdr:from>
    <xdr:ext cx="180975" cy="285750"/>
    <xdr:sp fLocksText="0">
      <xdr:nvSpPr>
        <xdr:cNvPr id="90" name="TextBox 90"/>
        <xdr:cNvSpPr txBox="1">
          <a:spLocks noChangeArrowheads="1"/>
        </xdr:cNvSpPr>
      </xdr:nvSpPr>
      <xdr:spPr>
        <a:xfrm>
          <a:off x="1524000" y="134207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87</xdr:row>
      <xdr:rowOff>104775</xdr:rowOff>
    </xdr:from>
    <xdr:ext cx="180975" cy="285750"/>
    <xdr:sp fLocksText="0">
      <xdr:nvSpPr>
        <xdr:cNvPr id="91" name="TextBox 91"/>
        <xdr:cNvSpPr txBox="1">
          <a:spLocks noChangeArrowheads="1"/>
        </xdr:cNvSpPr>
      </xdr:nvSpPr>
      <xdr:spPr>
        <a:xfrm>
          <a:off x="1524000" y="134207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87</xdr:row>
      <xdr:rowOff>104775</xdr:rowOff>
    </xdr:from>
    <xdr:ext cx="180975" cy="285750"/>
    <xdr:sp fLocksText="0">
      <xdr:nvSpPr>
        <xdr:cNvPr id="92" name="TextBox 92"/>
        <xdr:cNvSpPr txBox="1">
          <a:spLocks noChangeArrowheads="1"/>
        </xdr:cNvSpPr>
      </xdr:nvSpPr>
      <xdr:spPr>
        <a:xfrm>
          <a:off x="1524000" y="134207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87</xdr:row>
      <xdr:rowOff>104775</xdr:rowOff>
    </xdr:from>
    <xdr:ext cx="180975" cy="285750"/>
    <xdr:sp fLocksText="0">
      <xdr:nvSpPr>
        <xdr:cNvPr id="93" name="TextBox 93"/>
        <xdr:cNvSpPr txBox="1">
          <a:spLocks noChangeArrowheads="1"/>
        </xdr:cNvSpPr>
      </xdr:nvSpPr>
      <xdr:spPr>
        <a:xfrm>
          <a:off x="1524000" y="134207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87</xdr:row>
      <xdr:rowOff>104775</xdr:rowOff>
    </xdr:from>
    <xdr:ext cx="180975" cy="285750"/>
    <xdr:sp fLocksText="0">
      <xdr:nvSpPr>
        <xdr:cNvPr id="94" name="TextBox 94"/>
        <xdr:cNvSpPr txBox="1">
          <a:spLocks noChangeArrowheads="1"/>
        </xdr:cNvSpPr>
      </xdr:nvSpPr>
      <xdr:spPr>
        <a:xfrm>
          <a:off x="1524000" y="134207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87</xdr:row>
      <xdr:rowOff>104775</xdr:rowOff>
    </xdr:from>
    <xdr:ext cx="180975" cy="285750"/>
    <xdr:sp fLocksText="0">
      <xdr:nvSpPr>
        <xdr:cNvPr id="95" name="TextBox 95"/>
        <xdr:cNvSpPr txBox="1">
          <a:spLocks noChangeArrowheads="1"/>
        </xdr:cNvSpPr>
      </xdr:nvSpPr>
      <xdr:spPr>
        <a:xfrm>
          <a:off x="1524000" y="134207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87</xdr:row>
      <xdr:rowOff>104775</xdr:rowOff>
    </xdr:from>
    <xdr:ext cx="180975" cy="285750"/>
    <xdr:sp fLocksText="0">
      <xdr:nvSpPr>
        <xdr:cNvPr id="96" name="TextBox 96"/>
        <xdr:cNvSpPr txBox="1">
          <a:spLocks noChangeArrowheads="1"/>
        </xdr:cNvSpPr>
      </xdr:nvSpPr>
      <xdr:spPr>
        <a:xfrm>
          <a:off x="1524000" y="134207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87</xdr:row>
      <xdr:rowOff>104775</xdr:rowOff>
    </xdr:from>
    <xdr:ext cx="180975" cy="285750"/>
    <xdr:sp fLocksText="0">
      <xdr:nvSpPr>
        <xdr:cNvPr id="97" name="TextBox 97"/>
        <xdr:cNvSpPr txBox="1">
          <a:spLocks noChangeArrowheads="1"/>
        </xdr:cNvSpPr>
      </xdr:nvSpPr>
      <xdr:spPr>
        <a:xfrm>
          <a:off x="1524000" y="134207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87</xdr:row>
      <xdr:rowOff>104775</xdr:rowOff>
    </xdr:from>
    <xdr:ext cx="180975" cy="285750"/>
    <xdr:sp fLocksText="0">
      <xdr:nvSpPr>
        <xdr:cNvPr id="98" name="TextBox 98"/>
        <xdr:cNvSpPr txBox="1">
          <a:spLocks noChangeArrowheads="1"/>
        </xdr:cNvSpPr>
      </xdr:nvSpPr>
      <xdr:spPr>
        <a:xfrm>
          <a:off x="1524000" y="134207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87</xdr:row>
      <xdr:rowOff>104775</xdr:rowOff>
    </xdr:from>
    <xdr:ext cx="180975" cy="285750"/>
    <xdr:sp fLocksText="0">
      <xdr:nvSpPr>
        <xdr:cNvPr id="99" name="TextBox 99"/>
        <xdr:cNvSpPr txBox="1">
          <a:spLocks noChangeArrowheads="1"/>
        </xdr:cNvSpPr>
      </xdr:nvSpPr>
      <xdr:spPr>
        <a:xfrm>
          <a:off x="1524000" y="134207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87</xdr:row>
      <xdr:rowOff>104775</xdr:rowOff>
    </xdr:from>
    <xdr:ext cx="180975" cy="285750"/>
    <xdr:sp fLocksText="0">
      <xdr:nvSpPr>
        <xdr:cNvPr id="100" name="TextBox 100"/>
        <xdr:cNvSpPr txBox="1">
          <a:spLocks noChangeArrowheads="1"/>
        </xdr:cNvSpPr>
      </xdr:nvSpPr>
      <xdr:spPr>
        <a:xfrm>
          <a:off x="1524000" y="134207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87</xdr:row>
      <xdr:rowOff>104775</xdr:rowOff>
    </xdr:from>
    <xdr:ext cx="180975" cy="285750"/>
    <xdr:sp fLocksText="0">
      <xdr:nvSpPr>
        <xdr:cNvPr id="101" name="TextBox 101"/>
        <xdr:cNvSpPr txBox="1">
          <a:spLocks noChangeArrowheads="1"/>
        </xdr:cNvSpPr>
      </xdr:nvSpPr>
      <xdr:spPr>
        <a:xfrm>
          <a:off x="1524000" y="134207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87</xdr:row>
      <xdr:rowOff>104775</xdr:rowOff>
    </xdr:from>
    <xdr:ext cx="180975" cy="285750"/>
    <xdr:sp fLocksText="0">
      <xdr:nvSpPr>
        <xdr:cNvPr id="102" name="TextBox 102"/>
        <xdr:cNvSpPr txBox="1">
          <a:spLocks noChangeArrowheads="1"/>
        </xdr:cNvSpPr>
      </xdr:nvSpPr>
      <xdr:spPr>
        <a:xfrm>
          <a:off x="1524000" y="134207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87</xdr:row>
      <xdr:rowOff>104775</xdr:rowOff>
    </xdr:from>
    <xdr:ext cx="180975" cy="285750"/>
    <xdr:sp fLocksText="0">
      <xdr:nvSpPr>
        <xdr:cNvPr id="103" name="TextBox 103"/>
        <xdr:cNvSpPr txBox="1">
          <a:spLocks noChangeArrowheads="1"/>
        </xdr:cNvSpPr>
      </xdr:nvSpPr>
      <xdr:spPr>
        <a:xfrm>
          <a:off x="1524000" y="134207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88</xdr:row>
      <xdr:rowOff>104775</xdr:rowOff>
    </xdr:from>
    <xdr:ext cx="180975" cy="276225"/>
    <xdr:sp fLocksText="0">
      <xdr:nvSpPr>
        <xdr:cNvPr id="104" name="TextBox 104"/>
        <xdr:cNvSpPr txBox="1">
          <a:spLocks noChangeArrowheads="1"/>
        </xdr:cNvSpPr>
      </xdr:nvSpPr>
      <xdr:spPr>
        <a:xfrm>
          <a:off x="1524000" y="135731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88</xdr:row>
      <xdr:rowOff>104775</xdr:rowOff>
    </xdr:from>
    <xdr:ext cx="180975" cy="276225"/>
    <xdr:sp fLocksText="0">
      <xdr:nvSpPr>
        <xdr:cNvPr id="105" name="TextBox 105"/>
        <xdr:cNvSpPr txBox="1">
          <a:spLocks noChangeArrowheads="1"/>
        </xdr:cNvSpPr>
      </xdr:nvSpPr>
      <xdr:spPr>
        <a:xfrm>
          <a:off x="1524000" y="135731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88</xdr:row>
      <xdr:rowOff>104775</xdr:rowOff>
    </xdr:from>
    <xdr:ext cx="180975" cy="276225"/>
    <xdr:sp fLocksText="0">
      <xdr:nvSpPr>
        <xdr:cNvPr id="106" name="TextBox 106"/>
        <xdr:cNvSpPr txBox="1">
          <a:spLocks noChangeArrowheads="1"/>
        </xdr:cNvSpPr>
      </xdr:nvSpPr>
      <xdr:spPr>
        <a:xfrm>
          <a:off x="1524000" y="135731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88</xdr:row>
      <xdr:rowOff>104775</xdr:rowOff>
    </xdr:from>
    <xdr:ext cx="180975" cy="276225"/>
    <xdr:sp fLocksText="0">
      <xdr:nvSpPr>
        <xdr:cNvPr id="107" name="TextBox 107"/>
        <xdr:cNvSpPr txBox="1">
          <a:spLocks noChangeArrowheads="1"/>
        </xdr:cNvSpPr>
      </xdr:nvSpPr>
      <xdr:spPr>
        <a:xfrm>
          <a:off x="1524000" y="135731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88</xdr:row>
      <xdr:rowOff>104775</xdr:rowOff>
    </xdr:from>
    <xdr:ext cx="180975" cy="276225"/>
    <xdr:sp fLocksText="0">
      <xdr:nvSpPr>
        <xdr:cNvPr id="108" name="TextBox 108"/>
        <xdr:cNvSpPr txBox="1">
          <a:spLocks noChangeArrowheads="1"/>
        </xdr:cNvSpPr>
      </xdr:nvSpPr>
      <xdr:spPr>
        <a:xfrm>
          <a:off x="1524000" y="135731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88</xdr:row>
      <xdr:rowOff>104775</xdr:rowOff>
    </xdr:from>
    <xdr:ext cx="180975" cy="276225"/>
    <xdr:sp fLocksText="0">
      <xdr:nvSpPr>
        <xdr:cNvPr id="109" name="TextBox 109"/>
        <xdr:cNvSpPr txBox="1">
          <a:spLocks noChangeArrowheads="1"/>
        </xdr:cNvSpPr>
      </xdr:nvSpPr>
      <xdr:spPr>
        <a:xfrm>
          <a:off x="1524000" y="135731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88</xdr:row>
      <xdr:rowOff>104775</xdr:rowOff>
    </xdr:from>
    <xdr:ext cx="180975" cy="276225"/>
    <xdr:sp fLocksText="0">
      <xdr:nvSpPr>
        <xdr:cNvPr id="110" name="TextBox 110"/>
        <xdr:cNvSpPr txBox="1">
          <a:spLocks noChangeArrowheads="1"/>
        </xdr:cNvSpPr>
      </xdr:nvSpPr>
      <xdr:spPr>
        <a:xfrm>
          <a:off x="1524000" y="135731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88</xdr:row>
      <xdr:rowOff>104775</xdr:rowOff>
    </xdr:from>
    <xdr:ext cx="180975" cy="276225"/>
    <xdr:sp fLocksText="0">
      <xdr:nvSpPr>
        <xdr:cNvPr id="111" name="TextBox 111"/>
        <xdr:cNvSpPr txBox="1">
          <a:spLocks noChangeArrowheads="1"/>
        </xdr:cNvSpPr>
      </xdr:nvSpPr>
      <xdr:spPr>
        <a:xfrm>
          <a:off x="1524000" y="135731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88</xdr:row>
      <xdr:rowOff>104775</xdr:rowOff>
    </xdr:from>
    <xdr:ext cx="180975" cy="276225"/>
    <xdr:sp fLocksText="0">
      <xdr:nvSpPr>
        <xdr:cNvPr id="112" name="TextBox 112"/>
        <xdr:cNvSpPr txBox="1">
          <a:spLocks noChangeArrowheads="1"/>
        </xdr:cNvSpPr>
      </xdr:nvSpPr>
      <xdr:spPr>
        <a:xfrm>
          <a:off x="1524000" y="135731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88</xdr:row>
      <xdr:rowOff>104775</xdr:rowOff>
    </xdr:from>
    <xdr:ext cx="180975" cy="276225"/>
    <xdr:sp fLocksText="0">
      <xdr:nvSpPr>
        <xdr:cNvPr id="113" name="TextBox 113"/>
        <xdr:cNvSpPr txBox="1">
          <a:spLocks noChangeArrowheads="1"/>
        </xdr:cNvSpPr>
      </xdr:nvSpPr>
      <xdr:spPr>
        <a:xfrm>
          <a:off x="1524000" y="135731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88</xdr:row>
      <xdr:rowOff>104775</xdr:rowOff>
    </xdr:from>
    <xdr:ext cx="180975" cy="276225"/>
    <xdr:sp fLocksText="0">
      <xdr:nvSpPr>
        <xdr:cNvPr id="114" name="TextBox 114"/>
        <xdr:cNvSpPr txBox="1">
          <a:spLocks noChangeArrowheads="1"/>
        </xdr:cNvSpPr>
      </xdr:nvSpPr>
      <xdr:spPr>
        <a:xfrm>
          <a:off x="1524000" y="135731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88</xdr:row>
      <xdr:rowOff>104775</xdr:rowOff>
    </xdr:from>
    <xdr:ext cx="180975" cy="276225"/>
    <xdr:sp fLocksText="0">
      <xdr:nvSpPr>
        <xdr:cNvPr id="115" name="TextBox 115"/>
        <xdr:cNvSpPr txBox="1">
          <a:spLocks noChangeArrowheads="1"/>
        </xdr:cNvSpPr>
      </xdr:nvSpPr>
      <xdr:spPr>
        <a:xfrm>
          <a:off x="1524000" y="135731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88</xdr:row>
      <xdr:rowOff>104775</xdr:rowOff>
    </xdr:from>
    <xdr:ext cx="180975" cy="276225"/>
    <xdr:sp fLocksText="0">
      <xdr:nvSpPr>
        <xdr:cNvPr id="116" name="TextBox 116"/>
        <xdr:cNvSpPr txBox="1">
          <a:spLocks noChangeArrowheads="1"/>
        </xdr:cNvSpPr>
      </xdr:nvSpPr>
      <xdr:spPr>
        <a:xfrm>
          <a:off x="1524000" y="135731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88</xdr:row>
      <xdr:rowOff>104775</xdr:rowOff>
    </xdr:from>
    <xdr:ext cx="180975" cy="276225"/>
    <xdr:sp fLocksText="0">
      <xdr:nvSpPr>
        <xdr:cNvPr id="117" name="TextBox 117"/>
        <xdr:cNvSpPr txBox="1">
          <a:spLocks noChangeArrowheads="1"/>
        </xdr:cNvSpPr>
      </xdr:nvSpPr>
      <xdr:spPr>
        <a:xfrm>
          <a:off x="1524000" y="135731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88</xdr:row>
      <xdr:rowOff>104775</xdr:rowOff>
    </xdr:from>
    <xdr:ext cx="180975" cy="276225"/>
    <xdr:sp fLocksText="0">
      <xdr:nvSpPr>
        <xdr:cNvPr id="118" name="TextBox 118"/>
        <xdr:cNvSpPr txBox="1">
          <a:spLocks noChangeArrowheads="1"/>
        </xdr:cNvSpPr>
      </xdr:nvSpPr>
      <xdr:spPr>
        <a:xfrm>
          <a:off x="1524000" y="135731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88</xdr:row>
      <xdr:rowOff>104775</xdr:rowOff>
    </xdr:from>
    <xdr:ext cx="180975" cy="276225"/>
    <xdr:sp fLocksText="0">
      <xdr:nvSpPr>
        <xdr:cNvPr id="119" name="TextBox 119"/>
        <xdr:cNvSpPr txBox="1">
          <a:spLocks noChangeArrowheads="1"/>
        </xdr:cNvSpPr>
      </xdr:nvSpPr>
      <xdr:spPr>
        <a:xfrm>
          <a:off x="1524000" y="135731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88</xdr:row>
      <xdr:rowOff>104775</xdr:rowOff>
    </xdr:from>
    <xdr:ext cx="180975" cy="276225"/>
    <xdr:sp fLocksText="0">
      <xdr:nvSpPr>
        <xdr:cNvPr id="120" name="TextBox 120"/>
        <xdr:cNvSpPr txBox="1">
          <a:spLocks noChangeArrowheads="1"/>
        </xdr:cNvSpPr>
      </xdr:nvSpPr>
      <xdr:spPr>
        <a:xfrm>
          <a:off x="1524000" y="135731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88</xdr:row>
      <xdr:rowOff>104775</xdr:rowOff>
    </xdr:from>
    <xdr:ext cx="180975" cy="276225"/>
    <xdr:sp fLocksText="0">
      <xdr:nvSpPr>
        <xdr:cNvPr id="121" name="TextBox 121"/>
        <xdr:cNvSpPr txBox="1">
          <a:spLocks noChangeArrowheads="1"/>
        </xdr:cNvSpPr>
      </xdr:nvSpPr>
      <xdr:spPr>
        <a:xfrm>
          <a:off x="1524000" y="135731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88</xdr:row>
      <xdr:rowOff>104775</xdr:rowOff>
    </xdr:from>
    <xdr:ext cx="180975" cy="276225"/>
    <xdr:sp fLocksText="0">
      <xdr:nvSpPr>
        <xdr:cNvPr id="122" name="TextBox 122"/>
        <xdr:cNvSpPr txBox="1">
          <a:spLocks noChangeArrowheads="1"/>
        </xdr:cNvSpPr>
      </xdr:nvSpPr>
      <xdr:spPr>
        <a:xfrm>
          <a:off x="1524000" y="135731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88</xdr:row>
      <xdr:rowOff>104775</xdr:rowOff>
    </xdr:from>
    <xdr:ext cx="180975" cy="276225"/>
    <xdr:sp fLocksText="0">
      <xdr:nvSpPr>
        <xdr:cNvPr id="123" name="TextBox 123"/>
        <xdr:cNvSpPr txBox="1">
          <a:spLocks noChangeArrowheads="1"/>
        </xdr:cNvSpPr>
      </xdr:nvSpPr>
      <xdr:spPr>
        <a:xfrm>
          <a:off x="1524000" y="135731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88</xdr:row>
      <xdr:rowOff>104775</xdr:rowOff>
    </xdr:from>
    <xdr:ext cx="180975" cy="276225"/>
    <xdr:sp fLocksText="0">
      <xdr:nvSpPr>
        <xdr:cNvPr id="124" name="TextBox 124"/>
        <xdr:cNvSpPr txBox="1">
          <a:spLocks noChangeArrowheads="1"/>
        </xdr:cNvSpPr>
      </xdr:nvSpPr>
      <xdr:spPr>
        <a:xfrm>
          <a:off x="1524000" y="135731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88</xdr:row>
      <xdr:rowOff>104775</xdr:rowOff>
    </xdr:from>
    <xdr:ext cx="180975" cy="276225"/>
    <xdr:sp fLocksText="0">
      <xdr:nvSpPr>
        <xdr:cNvPr id="125" name="TextBox 125"/>
        <xdr:cNvSpPr txBox="1">
          <a:spLocks noChangeArrowheads="1"/>
        </xdr:cNvSpPr>
      </xdr:nvSpPr>
      <xdr:spPr>
        <a:xfrm>
          <a:off x="1524000" y="135731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88</xdr:row>
      <xdr:rowOff>104775</xdr:rowOff>
    </xdr:from>
    <xdr:ext cx="180975" cy="276225"/>
    <xdr:sp fLocksText="0">
      <xdr:nvSpPr>
        <xdr:cNvPr id="126" name="TextBox 126"/>
        <xdr:cNvSpPr txBox="1">
          <a:spLocks noChangeArrowheads="1"/>
        </xdr:cNvSpPr>
      </xdr:nvSpPr>
      <xdr:spPr>
        <a:xfrm>
          <a:off x="1524000" y="135731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88</xdr:row>
      <xdr:rowOff>104775</xdr:rowOff>
    </xdr:from>
    <xdr:ext cx="180975" cy="276225"/>
    <xdr:sp fLocksText="0">
      <xdr:nvSpPr>
        <xdr:cNvPr id="127" name="TextBox 127"/>
        <xdr:cNvSpPr txBox="1">
          <a:spLocks noChangeArrowheads="1"/>
        </xdr:cNvSpPr>
      </xdr:nvSpPr>
      <xdr:spPr>
        <a:xfrm>
          <a:off x="1524000" y="135731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21"/>
  <sheetViews>
    <sheetView tabSelected="1" zoomScale="160" zoomScaleNormal="160" zoomScalePageLayoutView="0" workbookViewId="0" topLeftCell="A1">
      <pane xSplit="10" ySplit="5" topLeftCell="K39" activePane="bottomRight" state="frozen"/>
      <selection pane="topLeft" activeCell="A1" sqref="A1"/>
      <selection pane="topRight" activeCell="J1" sqref="J1"/>
      <selection pane="bottomLeft" activeCell="A6" sqref="A6"/>
      <selection pane="bottomRight" activeCell="A11" sqref="A11:E11"/>
    </sheetView>
  </sheetViews>
  <sheetFormatPr defaultColWidth="5.57421875" defaultRowHeight="12.75"/>
  <cols>
    <col min="1" max="1" width="10.421875" style="0" customWidth="1"/>
    <col min="2" max="2" width="6.8515625" style="0" customWidth="1"/>
    <col min="3" max="3" width="13.140625" style="0" customWidth="1"/>
    <col min="4" max="4" width="9.57421875" style="0" customWidth="1"/>
    <col min="5" max="5" width="9.140625" style="0" customWidth="1"/>
    <col min="6" max="6" width="4.57421875" style="0" customWidth="1"/>
    <col min="7" max="7" width="5.421875" style="0" customWidth="1"/>
    <col min="8" max="8" width="5.57421875" style="33" customWidth="1"/>
    <col min="9" max="9" width="6.8515625" style="0" hidden="1" customWidth="1"/>
    <col min="10" max="10" width="10.421875" style="0" customWidth="1"/>
    <col min="11" max="11" width="4.421875" style="0" customWidth="1"/>
    <col min="12" max="105" width="7.8515625" style="0" customWidth="1"/>
  </cols>
  <sheetData>
    <row r="1" spans="1:105" ht="12.75">
      <c r="A1" s="36" t="str">
        <f>IF($H$5="GROUP","GROUP FORM -GND","FAMILY FORM")</f>
        <v>FAMILY FORM</v>
      </c>
      <c r="B1" s="29"/>
      <c r="C1" s="70">
        <f>IF($H$5="GROUP","Client Code","")</f>
      </c>
      <c r="D1" s="159" t="s">
        <v>28</v>
      </c>
      <c r="E1" s="160"/>
      <c r="F1" s="43" t="s">
        <v>3</v>
      </c>
      <c r="G1" s="44"/>
      <c r="H1" s="155" t="s">
        <v>6</v>
      </c>
      <c r="I1" s="117"/>
      <c r="J1" s="117"/>
      <c r="K1" s="9"/>
      <c r="L1" s="52" t="s">
        <v>29</v>
      </c>
      <c r="M1" s="53" t="s">
        <v>30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</row>
    <row r="2" spans="1:105" ht="12.75">
      <c r="A2" s="161">
        <f>IF($H$5="GROUP","GROUP NAME","")</f>
      </c>
      <c r="B2" s="162" t="str">
        <f aca="true" t="shared" si="0" ref="B2:E5">IF($H$5="GROUP","GROUP ORDER FORM","FAMILY ORDER FORM")</f>
        <v>FAMILY ORDER FORM</v>
      </c>
      <c r="C2" s="162" t="str">
        <f t="shared" si="0"/>
        <v>FAMILY ORDER FORM</v>
      </c>
      <c r="D2" s="162" t="str">
        <f t="shared" si="0"/>
        <v>FAMILY ORDER FORM</v>
      </c>
      <c r="E2" s="163" t="str">
        <f t="shared" si="0"/>
        <v>FAMILY ORDER FORM</v>
      </c>
      <c r="F2" s="36" t="s">
        <v>9</v>
      </c>
      <c r="G2" s="42"/>
      <c r="H2" s="156">
        <v>45314</v>
      </c>
      <c r="I2" s="156"/>
      <c r="J2" s="157"/>
      <c r="K2" s="10"/>
      <c r="L2" s="21"/>
      <c r="M2" s="3" t="s">
        <v>6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</row>
    <row r="3" spans="1:105" ht="12.75">
      <c r="A3" s="161">
        <f>IF($H$5="GROUP","SHIPPING ADDRESS","")</f>
      </c>
      <c r="B3" s="162" t="str">
        <f t="shared" si="0"/>
        <v>FAMILY ORDER FORM</v>
      </c>
      <c r="C3" s="162" t="str">
        <f t="shared" si="0"/>
        <v>FAMILY ORDER FORM</v>
      </c>
      <c r="D3" s="162" t="str">
        <f t="shared" si="0"/>
        <v>FAMILY ORDER FORM</v>
      </c>
      <c r="E3" s="163" t="str">
        <f t="shared" si="0"/>
        <v>FAMILY ORDER FORM</v>
      </c>
      <c r="F3" s="38" t="s">
        <v>5</v>
      </c>
      <c r="G3" s="39"/>
      <c r="H3" s="158" t="s">
        <v>24</v>
      </c>
      <c r="I3" s="105"/>
      <c r="J3" s="120"/>
      <c r="K3" s="11"/>
      <c r="L3" s="7"/>
      <c r="M3" s="3" t="s">
        <v>6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</row>
    <row r="4" spans="1:105" ht="12.75">
      <c r="A4" s="161">
        <f>IF($H$5="GROUP","SHIPPING ADDRESS","")</f>
      </c>
      <c r="B4" s="162" t="str">
        <f t="shared" si="0"/>
        <v>FAMILY ORDER FORM</v>
      </c>
      <c r="C4" s="162" t="str">
        <f t="shared" si="0"/>
        <v>FAMILY ORDER FORM</v>
      </c>
      <c r="D4" s="162" t="str">
        <f t="shared" si="0"/>
        <v>FAMILY ORDER FORM</v>
      </c>
      <c r="E4" s="163" t="str">
        <f t="shared" si="0"/>
        <v>FAMILY ORDER FORM</v>
      </c>
      <c r="F4" s="40" t="s">
        <v>17</v>
      </c>
      <c r="G4" s="41"/>
      <c r="H4" s="158" t="s">
        <v>24</v>
      </c>
      <c r="I4" s="105"/>
      <c r="J4" s="120"/>
      <c r="K4" s="11"/>
      <c r="L4" s="3"/>
      <c r="M4" s="3" t="s">
        <v>6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</row>
    <row r="5" spans="1:105" ht="13.5" thickBot="1">
      <c r="A5" s="161">
        <f>IF($H$5="GROUP","SHIPPING ADDRESS","")</f>
      </c>
      <c r="B5" s="162" t="str">
        <f t="shared" si="0"/>
        <v>FAMILY ORDER FORM</v>
      </c>
      <c r="C5" s="162" t="str">
        <f t="shared" si="0"/>
        <v>FAMILY ORDER FORM</v>
      </c>
      <c r="D5" s="162" t="str">
        <f t="shared" si="0"/>
        <v>FAMILY ORDER FORM</v>
      </c>
      <c r="E5" s="163" t="str">
        <f t="shared" si="0"/>
        <v>FAMILY ORDER FORM</v>
      </c>
      <c r="F5" s="23"/>
      <c r="G5" s="23" t="s">
        <v>2</v>
      </c>
      <c r="H5" s="47"/>
      <c r="I5" s="23"/>
      <c r="J5" s="23" t="s">
        <v>22</v>
      </c>
      <c r="K5" s="11"/>
      <c r="L5" s="8" t="s">
        <v>1</v>
      </c>
      <c r="M5" s="8" t="s">
        <v>1</v>
      </c>
      <c r="N5" s="8" t="s">
        <v>1</v>
      </c>
      <c r="O5" s="8" t="s">
        <v>1</v>
      </c>
      <c r="P5" s="8" t="s">
        <v>1</v>
      </c>
      <c r="Q5" s="8" t="s">
        <v>1</v>
      </c>
      <c r="R5" s="8" t="s">
        <v>1</v>
      </c>
      <c r="S5" s="8" t="s">
        <v>1</v>
      </c>
      <c r="T5" s="8" t="s">
        <v>1</v>
      </c>
      <c r="U5" s="8" t="s">
        <v>1</v>
      </c>
      <c r="V5" s="8" t="s">
        <v>1</v>
      </c>
      <c r="W5" s="8" t="s">
        <v>1</v>
      </c>
      <c r="X5" s="8" t="s">
        <v>1</v>
      </c>
      <c r="Y5" s="8" t="s">
        <v>1</v>
      </c>
      <c r="Z5" s="8" t="s">
        <v>1</v>
      </c>
      <c r="AA5" s="8" t="s">
        <v>1</v>
      </c>
      <c r="AB5" s="8" t="s">
        <v>1</v>
      </c>
      <c r="AC5" s="8" t="s">
        <v>1</v>
      </c>
      <c r="AD5" s="8" t="s">
        <v>1</v>
      </c>
      <c r="AE5" s="8" t="s">
        <v>1</v>
      </c>
      <c r="AF5" s="8" t="s">
        <v>1</v>
      </c>
      <c r="AG5" s="8" t="s">
        <v>1</v>
      </c>
      <c r="AH5" s="8" t="s">
        <v>1</v>
      </c>
      <c r="AI5" s="8" t="s">
        <v>1</v>
      </c>
      <c r="AJ5" s="8" t="s">
        <v>1</v>
      </c>
      <c r="AK5" s="8" t="s">
        <v>1</v>
      </c>
      <c r="AL5" s="8" t="s">
        <v>1</v>
      </c>
      <c r="AM5" s="8" t="s">
        <v>1</v>
      </c>
      <c r="AN5" s="8" t="s">
        <v>1</v>
      </c>
      <c r="AO5" s="8" t="s">
        <v>1</v>
      </c>
      <c r="AP5" s="8" t="s">
        <v>1</v>
      </c>
      <c r="AQ5" s="8" t="s">
        <v>1</v>
      </c>
      <c r="AR5" s="8" t="s">
        <v>1</v>
      </c>
      <c r="AS5" s="8" t="s">
        <v>1</v>
      </c>
      <c r="AT5" s="8" t="s">
        <v>1</v>
      </c>
      <c r="AU5" s="8" t="s">
        <v>1</v>
      </c>
      <c r="AV5" s="8" t="s">
        <v>1</v>
      </c>
      <c r="AW5" s="8" t="s">
        <v>1</v>
      </c>
      <c r="AX5" s="8" t="s">
        <v>1</v>
      </c>
      <c r="AY5" s="8" t="s">
        <v>1</v>
      </c>
      <c r="AZ5" s="8" t="s">
        <v>1</v>
      </c>
      <c r="BA5" s="8" t="s">
        <v>1</v>
      </c>
      <c r="BB5" s="8" t="s">
        <v>1</v>
      </c>
      <c r="BC5" s="8" t="s">
        <v>1</v>
      </c>
      <c r="BD5" s="8" t="s">
        <v>1</v>
      </c>
      <c r="BE5" s="8" t="s">
        <v>1</v>
      </c>
      <c r="BF5" s="8" t="s">
        <v>1</v>
      </c>
      <c r="BG5" s="8" t="s">
        <v>1</v>
      </c>
      <c r="BH5" s="8" t="s">
        <v>1</v>
      </c>
      <c r="BI5" s="8" t="s">
        <v>1</v>
      </c>
      <c r="BJ5" s="8" t="s">
        <v>1</v>
      </c>
      <c r="BK5" s="8" t="s">
        <v>1</v>
      </c>
      <c r="BL5" s="8" t="s">
        <v>1</v>
      </c>
      <c r="BM5" s="8" t="s">
        <v>1</v>
      </c>
      <c r="BN5" s="8" t="s">
        <v>1</v>
      </c>
      <c r="BO5" s="8" t="s">
        <v>1</v>
      </c>
      <c r="BP5" s="8" t="s">
        <v>1</v>
      </c>
      <c r="BQ5" s="8" t="s">
        <v>1</v>
      </c>
      <c r="BR5" s="8" t="s">
        <v>1</v>
      </c>
      <c r="BS5" s="8" t="s">
        <v>1</v>
      </c>
      <c r="BT5" s="8" t="s">
        <v>1</v>
      </c>
      <c r="BU5" s="8" t="s">
        <v>1</v>
      </c>
      <c r="BV5" s="8" t="s">
        <v>1</v>
      </c>
      <c r="BW5" s="8" t="s">
        <v>1</v>
      </c>
      <c r="BX5" s="8" t="s">
        <v>1</v>
      </c>
      <c r="BY5" s="8" t="s">
        <v>1</v>
      </c>
      <c r="BZ5" s="8" t="s">
        <v>1</v>
      </c>
      <c r="CA5" s="8" t="s">
        <v>1</v>
      </c>
      <c r="CB5" s="8" t="s">
        <v>1</v>
      </c>
      <c r="CC5" s="8" t="s">
        <v>1</v>
      </c>
      <c r="CD5" s="8" t="s">
        <v>1</v>
      </c>
      <c r="CE5" s="8" t="s">
        <v>1</v>
      </c>
      <c r="CF5" s="8" t="s">
        <v>1</v>
      </c>
      <c r="CG5" s="8" t="s">
        <v>1</v>
      </c>
      <c r="CH5" s="8" t="s">
        <v>1</v>
      </c>
      <c r="CI5" s="8" t="s">
        <v>1</v>
      </c>
      <c r="CJ5" s="8" t="s">
        <v>1</v>
      </c>
      <c r="CK5" s="8" t="s">
        <v>1</v>
      </c>
      <c r="CL5" s="8" t="s">
        <v>1</v>
      </c>
      <c r="CM5" s="8" t="s">
        <v>1</v>
      </c>
      <c r="CN5" s="8" t="s">
        <v>1</v>
      </c>
      <c r="CO5" s="8" t="s">
        <v>1</v>
      </c>
      <c r="CP5" s="8" t="s">
        <v>1</v>
      </c>
      <c r="CQ5" s="8" t="s">
        <v>1</v>
      </c>
      <c r="CR5" s="8" t="s">
        <v>1</v>
      </c>
      <c r="CS5" s="8" t="s">
        <v>1</v>
      </c>
      <c r="CT5" s="8" t="s">
        <v>1</v>
      </c>
      <c r="CU5" s="8" t="s">
        <v>1</v>
      </c>
      <c r="CV5" s="8" t="s">
        <v>1</v>
      </c>
      <c r="CW5" s="8" t="s">
        <v>1</v>
      </c>
      <c r="CX5" s="8" t="s">
        <v>1</v>
      </c>
      <c r="CY5" s="8" t="s">
        <v>1</v>
      </c>
      <c r="CZ5" s="8" t="s">
        <v>1</v>
      </c>
      <c r="DA5" s="8" t="s">
        <v>1</v>
      </c>
    </row>
    <row r="6" spans="1:105" ht="12" customHeight="1" thickTop="1">
      <c r="A6" s="164" t="s">
        <v>72</v>
      </c>
      <c r="B6" s="165"/>
      <c r="C6" s="165"/>
      <c r="D6" s="165"/>
      <c r="E6" s="166"/>
      <c r="F6" s="55">
        <f>IF(SUM(L6:DA6)=0,"",SUM(L6:DA6))</f>
      </c>
      <c r="G6" s="15">
        <v>500</v>
      </c>
      <c r="H6" s="35">
        <f>IF($H$5="HIDE","",2%)</f>
        <v>0.02</v>
      </c>
      <c r="I6" s="28">
        <f aca="true" t="shared" si="1" ref="I6:I31">ROUNDUP(G6*(1-H6),2)</f>
        <v>490</v>
      </c>
      <c r="J6" s="54">
        <f aca="true" t="shared" si="2" ref="J6:J30">IF(F6="","",IF($H$5="GROUP",I6*F6,G6*F6))</f>
      </c>
      <c r="K6" s="1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</row>
    <row r="7" spans="1:105" ht="12" customHeight="1">
      <c r="A7" s="80" t="s">
        <v>38</v>
      </c>
      <c r="B7" s="81"/>
      <c r="C7" s="81"/>
      <c r="D7" s="81"/>
      <c r="E7" s="82"/>
      <c r="F7" s="55">
        <f>IF(SUM(L7:DA7)=0,"",SUM(L7:DA7))</f>
      </c>
      <c r="G7" s="15">
        <v>50</v>
      </c>
      <c r="H7" s="68">
        <f>IF($H$5="HIDE","",2%)</f>
        <v>0.02</v>
      </c>
      <c r="I7" s="28">
        <f t="shared" si="1"/>
        <v>49</v>
      </c>
      <c r="J7" s="54">
        <f t="shared" si="2"/>
      </c>
      <c r="K7" s="1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spans="1:105" ht="12" customHeight="1">
      <c r="A8" s="80" t="s">
        <v>35</v>
      </c>
      <c r="B8" s="81"/>
      <c r="C8" s="81"/>
      <c r="D8" s="81"/>
      <c r="E8" s="82"/>
      <c r="F8" s="55">
        <f>IF(SUM(L8:DA8)=0,"",SUM(L8:DA8))</f>
      </c>
      <c r="G8" s="4">
        <v>50</v>
      </c>
      <c r="H8" s="16">
        <f>IF($H$5="HIDE","",7%)</f>
        <v>0.07</v>
      </c>
      <c r="I8" s="28">
        <f t="shared" si="1"/>
        <v>46.5</v>
      </c>
      <c r="J8" s="54">
        <f t="shared" si="2"/>
      </c>
      <c r="K8" s="1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</row>
    <row r="9" spans="1:105" ht="12" customHeight="1">
      <c r="A9" s="80" t="s">
        <v>19</v>
      </c>
      <c r="B9" s="81"/>
      <c r="C9" s="81"/>
      <c r="D9" s="81"/>
      <c r="E9" s="82"/>
      <c r="F9" s="55">
        <f>IF(SUM(L9:DA9)=0,"",SUM(L9:DA9))</f>
      </c>
      <c r="G9" s="4">
        <v>25</v>
      </c>
      <c r="H9" s="16">
        <f>IF($H$5="HIDE","",6%)</f>
        <v>0.06</v>
      </c>
      <c r="I9" s="28">
        <f t="shared" si="1"/>
        <v>23.5</v>
      </c>
      <c r="J9" s="54">
        <f t="shared" si="2"/>
      </c>
      <c r="K9" s="1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</row>
    <row r="10" spans="1:105" ht="12" customHeight="1">
      <c r="A10" s="80" t="s">
        <v>51</v>
      </c>
      <c r="B10" s="84"/>
      <c r="C10" s="84"/>
      <c r="D10" s="84"/>
      <c r="E10" s="85"/>
      <c r="F10" s="55">
        <f aca="true" t="shared" si="3" ref="F10:F27">IF(SUM(L10:DA10)=0,"",SUM(L10:DA10))</f>
      </c>
      <c r="G10" s="4">
        <v>25</v>
      </c>
      <c r="H10" s="16">
        <f>IF($H$5="HIDE","",2%)</f>
        <v>0.02</v>
      </c>
      <c r="I10" s="28">
        <f t="shared" si="1"/>
        <v>24.5</v>
      </c>
      <c r="J10" s="54">
        <f t="shared" si="2"/>
      </c>
      <c r="K10" s="1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</row>
    <row r="11" spans="1:105" ht="12" customHeight="1">
      <c r="A11" s="80" t="s">
        <v>52</v>
      </c>
      <c r="B11" s="81"/>
      <c r="C11" s="81"/>
      <c r="D11" s="81"/>
      <c r="E11" s="82"/>
      <c r="F11" s="55">
        <f>IF(SUM(L11:DA11)=0,"",SUM(L11:DA11))</f>
      </c>
      <c r="G11" s="4">
        <v>25</v>
      </c>
      <c r="H11" s="16">
        <f>IF($H$5="HIDE","",7%)</f>
        <v>0.07</v>
      </c>
      <c r="I11" s="28">
        <f t="shared" si="1"/>
        <v>23.25</v>
      </c>
      <c r="J11" s="54">
        <f t="shared" si="2"/>
      </c>
      <c r="K11" s="12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</row>
    <row r="12" spans="1:105" ht="12" customHeight="1">
      <c r="A12" s="98" t="s">
        <v>26</v>
      </c>
      <c r="B12" s="109"/>
      <c r="C12" s="109"/>
      <c r="D12" s="109"/>
      <c r="E12" s="110"/>
      <c r="F12" s="55">
        <f t="shared" si="3"/>
      </c>
      <c r="G12" s="4">
        <v>25</v>
      </c>
      <c r="H12" s="16">
        <f>IF($H$5="HIDE","",4%)</f>
        <v>0.04</v>
      </c>
      <c r="I12" s="28">
        <f t="shared" si="1"/>
        <v>24</v>
      </c>
      <c r="J12" s="54">
        <f t="shared" si="2"/>
      </c>
      <c r="K12" s="132" t="s">
        <v>14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</row>
    <row r="13" spans="1:105" ht="12" customHeight="1">
      <c r="A13" s="152"/>
      <c r="B13" s="153"/>
      <c r="C13" s="153"/>
      <c r="D13" s="153"/>
      <c r="E13" s="154"/>
      <c r="F13" s="55">
        <f t="shared" si="3"/>
      </c>
      <c r="G13" s="4">
        <v>50</v>
      </c>
      <c r="H13" s="16">
        <f>IF($H$5="HIDE","",4%)</f>
        <v>0.04</v>
      </c>
      <c r="I13" s="28">
        <f t="shared" si="1"/>
        <v>48</v>
      </c>
      <c r="J13" s="54">
        <f t="shared" si="2"/>
      </c>
      <c r="K13" s="13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</row>
    <row r="14" spans="1:105" ht="12" customHeight="1">
      <c r="A14" s="134">
        <f ca="1">IF(TODAY()&gt;$H$2+120,"THIS FORM IS OUTDATED PLS CONTACT AVGEN","")</f>
      </c>
      <c r="B14" s="135"/>
      <c r="C14" s="135"/>
      <c r="D14" s="135"/>
      <c r="E14" s="136"/>
      <c r="F14" s="55">
        <f t="shared" si="3"/>
      </c>
      <c r="G14" s="4">
        <v>100</v>
      </c>
      <c r="H14" s="16">
        <f>IF($H$5="HIDE","",4%)</f>
        <v>0.04</v>
      </c>
      <c r="I14" s="28">
        <f t="shared" si="1"/>
        <v>96</v>
      </c>
      <c r="J14" s="54">
        <f t="shared" si="2"/>
      </c>
      <c r="K14" s="133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</row>
    <row r="15" spans="1:105" ht="12" customHeight="1">
      <c r="A15" s="137" t="s">
        <v>64</v>
      </c>
      <c r="B15" s="138"/>
      <c r="C15" s="138"/>
      <c r="D15" s="138"/>
      <c r="E15" s="139"/>
      <c r="F15" s="55">
        <f>IF(SUM(L15:DA15)=0,"",SUM(L15:DA15))</f>
      </c>
      <c r="G15" s="5">
        <v>25</v>
      </c>
      <c r="H15" s="16">
        <f>IF($H$5="HIDE","",5%)</f>
        <v>0.05</v>
      </c>
      <c r="I15" s="28">
        <f t="shared" si="1"/>
        <v>23.75</v>
      </c>
      <c r="J15" s="54">
        <f t="shared" si="2"/>
      </c>
      <c r="K15" s="133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</row>
    <row r="16" spans="1:105" ht="12" customHeight="1">
      <c r="A16" s="140"/>
      <c r="B16" s="141"/>
      <c r="C16" s="141"/>
      <c r="D16" s="141"/>
      <c r="E16" s="142"/>
      <c r="F16" s="55">
        <f t="shared" si="3"/>
      </c>
      <c r="G16" s="5">
        <v>50</v>
      </c>
      <c r="H16" s="16">
        <f>IF($H$5="HIDE","",5%)</f>
        <v>0.05</v>
      </c>
      <c r="I16" s="28">
        <f t="shared" si="1"/>
        <v>47.5</v>
      </c>
      <c r="J16" s="54">
        <f t="shared" si="2"/>
      </c>
      <c r="K16" s="133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</row>
    <row r="17" spans="1:105" ht="12" customHeight="1">
      <c r="A17" s="80" t="s">
        <v>53</v>
      </c>
      <c r="B17" s="84"/>
      <c r="C17" s="84"/>
      <c r="D17" s="84"/>
      <c r="E17" s="85"/>
      <c r="F17" s="55">
        <f t="shared" si="3"/>
      </c>
      <c r="G17" s="4">
        <v>25</v>
      </c>
      <c r="H17" s="16">
        <f>IF($H$5="HIDE","",7%)</f>
        <v>0.07</v>
      </c>
      <c r="I17" s="28">
        <f t="shared" si="1"/>
        <v>23.25</v>
      </c>
      <c r="J17" s="54">
        <f t="shared" si="2"/>
      </c>
      <c r="K17" s="133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</row>
    <row r="18" spans="1:105" ht="12" customHeight="1">
      <c r="A18" s="80" t="s">
        <v>21</v>
      </c>
      <c r="B18" s="81"/>
      <c r="C18" s="81"/>
      <c r="D18" s="81"/>
      <c r="E18" s="82"/>
      <c r="F18" s="55">
        <f t="shared" si="3"/>
      </c>
      <c r="G18" s="4">
        <v>25</v>
      </c>
      <c r="H18" s="16">
        <f>IF($H$5="HIDE","",9%)</f>
        <v>0.09</v>
      </c>
      <c r="I18" s="28">
        <f t="shared" si="1"/>
        <v>22.75</v>
      </c>
      <c r="J18" s="54">
        <f t="shared" si="2"/>
      </c>
      <c r="K18" s="133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</row>
    <row r="19" spans="1:105" ht="12" customHeight="1">
      <c r="A19" s="145" t="s">
        <v>8</v>
      </c>
      <c r="B19" s="146"/>
      <c r="C19" s="146"/>
      <c r="D19" s="146"/>
      <c r="E19" s="147"/>
      <c r="F19" s="55">
        <f t="shared" si="3"/>
      </c>
      <c r="G19" s="4">
        <v>15</v>
      </c>
      <c r="H19" s="16">
        <f>IF($H$5="HIDE","",7%)</f>
        <v>0.07</v>
      </c>
      <c r="I19" s="28">
        <f t="shared" si="1"/>
        <v>13.95</v>
      </c>
      <c r="J19" s="54">
        <f t="shared" si="2"/>
      </c>
      <c r="K19" s="133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1:105" ht="12" customHeight="1">
      <c r="A20" s="145" t="s">
        <v>36</v>
      </c>
      <c r="B20" s="146"/>
      <c r="C20" s="146"/>
      <c r="D20" s="146"/>
      <c r="E20" s="147"/>
      <c r="F20" s="55">
        <f t="shared" si="3"/>
      </c>
      <c r="G20" s="4">
        <v>16</v>
      </c>
      <c r="H20" s="16">
        <f>IF($H$5="HIDE","",8%)</f>
        <v>0.08</v>
      </c>
      <c r="I20" s="28">
        <f t="shared" si="1"/>
        <v>14.72</v>
      </c>
      <c r="J20" s="54">
        <f t="shared" si="2"/>
      </c>
      <c r="K20" s="133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</row>
    <row r="21" spans="1:105" ht="12" customHeight="1">
      <c r="A21" s="145" t="s">
        <v>37</v>
      </c>
      <c r="B21" s="146"/>
      <c r="C21" s="146"/>
      <c r="D21" s="146"/>
      <c r="E21" s="147"/>
      <c r="F21" s="55">
        <f>IF(SUM(L21:DA21)=0,"",SUM(L21:DA21))</f>
      </c>
      <c r="G21" s="4">
        <v>25</v>
      </c>
      <c r="H21" s="16">
        <f>IF($H$5="HIDE","",4%)</f>
        <v>0.04</v>
      </c>
      <c r="I21" s="28">
        <f t="shared" si="1"/>
        <v>24</v>
      </c>
      <c r="J21" s="54">
        <f t="shared" si="2"/>
      </c>
      <c r="K21" s="133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</row>
    <row r="22" spans="1:105" ht="12" customHeight="1">
      <c r="A22" s="80" t="s">
        <v>54</v>
      </c>
      <c r="B22" s="84"/>
      <c r="C22" s="84"/>
      <c r="D22" s="84"/>
      <c r="E22" s="85"/>
      <c r="F22" s="55">
        <f>IF(SUM(L22:DA22)=0,"",SUM(L22:DA22))</f>
      </c>
      <c r="G22" s="4">
        <v>25</v>
      </c>
      <c r="H22" s="16">
        <f>IF($H$5="HIDE","",3%)</f>
        <v>0.03</v>
      </c>
      <c r="I22" s="28">
        <f t="shared" si="1"/>
        <v>24.25</v>
      </c>
      <c r="J22" s="54">
        <f t="shared" si="2"/>
      </c>
      <c r="K22" s="133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</row>
    <row r="23" spans="1:105" ht="12" customHeight="1">
      <c r="A23" s="145" t="s">
        <v>15</v>
      </c>
      <c r="B23" s="146"/>
      <c r="C23" s="146"/>
      <c r="D23" s="146"/>
      <c r="E23" s="147"/>
      <c r="F23" s="55">
        <f t="shared" si="3"/>
      </c>
      <c r="G23" s="4">
        <v>25</v>
      </c>
      <c r="H23" s="16">
        <f>IF($H$5="HIDE","",7%)</f>
        <v>0.07</v>
      </c>
      <c r="I23" s="28">
        <f t="shared" si="1"/>
        <v>23.25</v>
      </c>
      <c r="J23" s="54">
        <f t="shared" si="2"/>
      </c>
      <c r="K23" s="133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</row>
    <row r="24" spans="1:105" ht="12" customHeight="1">
      <c r="A24" s="98" t="s">
        <v>63</v>
      </c>
      <c r="B24" s="109"/>
      <c r="C24" s="109"/>
      <c r="D24" s="109"/>
      <c r="E24" s="110"/>
      <c r="F24" s="55">
        <f t="shared" si="3"/>
      </c>
      <c r="G24" s="4">
        <v>25</v>
      </c>
      <c r="H24" s="16">
        <f>IF($H$5="HIDE","",2.5%)</f>
        <v>0.025</v>
      </c>
      <c r="I24" s="28">
        <f t="shared" si="1"/>
        <v>24.380000000000003</v>
      </c>
      <c r="J24" s="54">
        <f t="shared" si="2"/>
      </c>
      <c r="K24" s="133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</row>
    <row r="25" spans="1:105" ht="12" customHeight="1">
      <c r="A25" s="152"/>
      <c r="B25" s="153"/>
      <c r="C25" s="153"/>
      <c r="D25" s="153"/>
      <c r="E25" s="154"/>
      <c r="F25" s="55">
        <f t="shared" si="3"/>
      </c>
      <c r="G25" s="4">
        <v>50</v>
      </c>
      <c r="H25" s="16">
        <f>IF($H$5="HIDE","",2.5%)</f>
        <v>0.025</v>
      </c>
      <c r="I25" s="28">
        <f t="shared" si="1"/>
        <v>48.75</v>
      </c>
      <c r="J25" s="54">
        <f t="shared" si="2"/>
      </c>
      <c r="K25" s="133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</row>
    <row r="26" spans="1:105" ht="12" customHeight="1">
      <c r="A26" s="101"/>
      <c r="B26" s="102"/>
      <c r="C26" s="102"/>
      <c r="D26" s="102"/>
      <c r="E26" s="103"/>
      <c r="F26" s="55">
        <f t="shared" si="3"/>
      </c>
      <c r="G26" s="4">
        <v>100</v>
      </c>
      <c r="H26" s="16">
        <f>IF($H$5="HIDE","",2.5%)</f>
        <v>0.025</v>
      </c>
      <c r="I26" s="28">
        <f t="shared" si="1"/>
        <v>97.5</v>
      </c>
      <c r="J26" s="54">
        <f t="shared" si="2"/>
      </c>
      <c r="K26" s="133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</row>
    <row r="27" spans="1:105" ht="12" customHeight="1">
      <c r="A27" s="64" t="s">
        <v>60</v>
      </c>
      <c r="B27" s="65"/>
      <c r="C27" s="65"/>
      <c r="D27" s="65"/>
      <c r="E27" s="66"/>
      <c r="F27" s="55">
        <f t="shared" si="3"/>
      </c>
      <c r="G27" s="4">
        <v>25</v>
      </c>
      <c r="H27" s="16">
        <f>IF($H$5="HIDE","",25%)</f>
        <v>0.25</v>
      </c>
      <c r="I27" s="28">
        <f t="shared" si="1"/>
        <v>18.75</v>
      </c>
      <c r="J27" s="54">
        <f t="shared" si="2"/>
      </c>
      <c r="K27" s="133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</row>
    <row r="28" spans="1:105" ht="12" customHeight="1">
      <c r="A28" s="80" t="s">
        <v>65</v>
      </c>
      <c r="B28" s="81"/>
      <c r="C28" s="81"/>
      <c r="D28" s="81"/>
      <c r="E28" s="82"/>
      <c r="F28" s="55">
        <f aca="true" t="shared" si="4" ref="F28:F83">IF(SUM(L28:DA28)=0,"",SUM(L28:DA28))</f>
      </c>
      <c r="G28" s="4">
        <v>50</v>
      </c>
      <c r="H28" s="16">
        <f>IF($H$5="HIDE","",5%)</f>
        <v>0.05</v>
      </c>
      <c r="I28" s="28">
        <f t="shared" si="1"/>
        <v>47.5</v>
      </c>
      <c r="J28" s="54">
        <f t="shared" si="2"/>
      </c>
      <c r="K28" s="133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</row>
    <row r="29" spans="1:105" ht="12" customHeight="1">
      <c r="A29" s="80" t="s">
        <v>12</v>
      </c>
      <c r="B29" s="81"/>
      <c r="C29" s="81"/>
      <c r="D29" s="81"/>
      <c r="E29" s="82"/>
      <c r="F29" s="55">
        <f t="shared" si="4"/>
      </c>
      <c r="G29" s="4">
        <v>25</v>
      </c>
      <c r="H29" s="16">
        <f>IF($H$5="HIDE","",5%)</f>
        <v>0.05</v>
      </c>
      <c r="I29" s="28">
        <f t="shared" si="1"/>
        <v>23.75</v>
      </c>
      <c r="J29" s="54">
        <f t="shared" si="2"/>
      </c>
      <c r="K29" s="133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</row>
    <row r="30" spans="1:105" ht="12" customHeight="1">
      <c r="A30" s="80" t="s">
        <v>39</v>
      </c>
      <c r="B30" s="81"/>
      <c r="C30" s="81"/>
      <c r="D30" s="81"/>
      <c r="E30" s="82"/>
      <c r="F30" s="55">
        <f t="shared" si="4"/>
      </c>
      <c r="G30" s="4">
        <v>25</v>
      </c>
      <c r="H30" s="16">
        <f>IF($H$5="HIDE","",3%)</f>
        <v>0.03</v>
      </c>
      <c r="I30" s="28">
        <f t="shared" si="1"/>
        <v>24.25</v>
      </c>
      <c r="J30" s="54">
        <f t="shared" si="2"/>
      </c>
      <c r="K30" s="133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</row>
    <row r="31" spans="1:105" ht="12" customHeight="1">
      <c r="A31" s="74" t="s">
        <v>73</v>
      </c>
      <c r="B31" s="75"/>
      <c r="C31" s="75"/>
      <c r="D31" s="75"/>
      <c r="E31" s="76"/>
      <c r="F31" s="55">
        <f t="shared" si="4"/>
      </c>
      <c r="G31" s="4">
        <v>100</v>
      </c>
      <c r="H31" s="16">
        <f>IF($H$5="HIDE","",5%)</f>
        <v>0.05</v>
      </c>
      <c r="I31" s="28">
        <f t="shared" si="1"/>
        <v>95</v>
      </c>
      <c r="J31" s="54">
        <f>IF(F31="","",IF($H$5="GROUP",I31*F31,G31*F31))</f>
      </c>
      <c r="K31" s="133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</row>
    <row r="32" spans="1:105" ht="12" customHeight="1">
      <c r="A32" s="77"/>
      <c r="B32" s="78"/>
      <c r="C32" s="78"/>
      <c r="D32" s="78"/>
      <c r="E32" s="79"/>
      <c r="F32" s="55">
        <f>IF(SUM(L32:DA32)=0,"",SUM(L32:DA32))</f>
      </c>
      <c r="G32" s="4">
        <v>100</v>
      </c>
      <c r="H32" s="16">
        <f>IF($H$5="HIDE","",5%)</f>
        <v>0.05</v>
      </c>
      <c r="I32" s="28">
        <f>ROUNDUP(G32*(1-H32),2)</f>
        <v>95</v>
      </c>
      <c r="J32" s="54">
        <f>IF(F32="","",IF($H$5="GROUP",I32*F32,G32*F32))</f>
      </c>
      <c r="K32" s="13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</row>
    <row r="33" spans="1:105" ht="12" customHeight="1">
      <c r="A33" s="71" t="s">
        <v>74</v>
      </c>
      <c r="B33" s="72"/>
      <c r="C33" s="72"/>
      <c r="D33" s="72"/>
      <c r="E33" s="73"/>
      <c r="F33" s="55">
        <f>IF(SUM(L33:DA33)=0,"",SUM(L33:DA33))</f>
      </c>
      <c r="G33" s="4">
        <v>50</v>
      </c>
      <c r="H33" s="16">
        <f>IF($H$5="HIDE","",5%)</f>
        <v>0.05</v>
      </c>
      <c r="I33" s="28">
        <f>ROUNDUP(G33*(1-H33),2)</f>
        <v>47.5</v>
      </c>
      <c r="J33" s="54">
        <f>IF(F33="","",IF($H$5="GROUP",I33*F33,G33*F33))</f>
      </c>
      <c r="K33" s="133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</row>
    <row r="34" spans="1:105" ht="12" customHeight="1">
      <c r="A34" s="74" t="s">
        <v>75</v>
      </c>
      <c r="B34" s="75"/>
      <c r="C34" s="75"/>
      <c r="D34" s="75"/>
      <c r="E34" s="148"/>
      <c r="F34" s="55">
        <f>IF(SUM(L34:DA34)=0,"",SUM(L34:DA34))</f>
      </c>
      <c r="G34" s="4">
        <v>25</v>
      </c>
      <c r="H34" s="16">
        <f>IF($H$5="HIDE","",3%)</f>
        <v>0.03</v>
      </c>
      <c r="I34" s="28">
        <f>ROUNDUP(G34*(1-H34),2)</f>
        <v>24.25</v>
      </c>
      <c r="J34" s="54">
        <f>IF(F34="","",IF($H$5="GROUP",I34*F34,G34*F34))</f>
      </c>
      <c r="K34" s="133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</row>
    <row r="35" spans="1:105" ht="12" customHeight="1">
      <c r="A35" s="149"/>
      <c r="B35" s="150"/>
      <c r="C35" s="150"/>
      <c r="D35" s="150"/>
      <c r="E35" s="151"/>
      <c r="F35" s="55">
        <f>IF(SUM(L35:DA35)=0,"",SUM(L35:DA35))</f>
      </c>
      <c r="G35" s="4">
        <v>100</v>
      </c>
      <c r="H35" s="16">
        <f>IF($H$5="HIDE","",3%)</f>
        <v>0.03</v>
      </c>
      <c r="I35" s="28">
        <f>ROUNDUP(G35*(1-H35),2)</f>
        <v>97</v>
      </c>
      <c r="J35" s="54">
        <f>IF(F35="","",IF($H$5="GROUP",I35*F35,G35*F35))</f>
      </c>
      <c r="K35" s="133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</row>
    <row r="36" spans="1:105" ht="12" customHeight="1">
      <c r="A36" s="74" t="s">
        <v>66</v>
      </c>
      <c r="B36" s="75"/>
      <c r="C36" s="75"/>
      <c r="D36" s="75"/>
      <c r="E36" s="148"/>
      <c r="F36" s="55">
        <f t="shared" si="4"/>
      </c>
      <c r="G36" s="4">
        <v>25</v>
      </c>
      <c r="H36" s="16">
        <f>IF($H$5="HIDE","",3.5%)</f>
        <v>0.035</v>
      </c>
      <c r="I36" s="28">
        <f aca="true" t="shared" si="5" ref="I36:I57">ROUNDUP(G36*(1-H36),2)</f>
        <v>24.130000000000003</v>
      </c>
      <c r="J36" s="54">
        <f aca="true" t="shared" si="6" ref="J36:J57">IF(F36="","",IF($H$5="GROUP",I36*F36,G36*F36))</f>
      </c>
      <c r="K36" s="133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</row>
    <row r="37" spans="1:105" ht="12" customHeight="1">
      <c r="A37" s="149"/>
      <c r="B37" s="150"/>
      <c r="C37" s="150"/>
      <c r="D37" s="150"/>
      <c r="E37" s="151"/>
      <c r="F37" s="55">
        <f t="shared" si="4"/>
      </c>
      <c r="G37" s="4">
        <v>100</v>
      </c>
      <c r="H37" s="16">
        <f>IF($H$5="HIDE","",3.5%)</f>
        <v>0.035</v>
      </c>
      <c r="I37" s="28">
        <f t="shared" si="5"/>
        <v>96.5</v>
      </c>
      <c r="J37" s="54">
        <f t="shared" si="6"/>
      </c>
      <c r="K37" s="133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</row>
    <row r="38" spans="1:105" ht="12" customHeight="1">
      <c r="A38" s="98" t="s">
        <v>25</v>
      </c>
      <c r="B38" s="109"/>
      <c r="C38" s="109"/>
      <c r="D38" s="109"/>
      <c r="E38" s="110"/>
      <c r="F38" s="55">
        <f t="shared" si="4"/>
      </c>
      <c r="G38" s="4">
        <v>25</v>
      </c>
      <c r="H38" s="16">
        <f>IF($H$5="HIDE","",7%)</f>
        <v>0.07</v>
      </c>
      <c r="I38" s="28">
        <f t="shared" si="5"/>
        <v>23.25</v>
      </c>
      <c r="J38" s="54">
        <f t="shared" si="6"/>
      </c>
      <c r="K38" s="133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</row>
    <row r="39" spans="1:105" ht="12" customHeight="1">
      <c r="A39" s="152"/>
      <c r="B39" s="153"/>
      <c r="C39" s="153"/>
      <c r="D39" s="153"/>
      <c r="E39" s="154"/>
      <c r="F39" s="55">
        <f t="shared" si="4"/>
      </c>
      <c r="G39" s="4">
        <v>50</v>
      </c>
      <c r="H39" s="16">
        <f>IF($H$5="HIDE","",7%)</f>
        <v>0.07</v>
      </c>
      <c r="I39" s="28">
        <f t="shared" si="5"/>
        <v>46.5</v>
      </c>
      <c r="J39" s="54">
        <f t="shared" si="6"/>
      </c>
      <c r="K39" s="133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</row>
    <row r="40" spans="1:105" ht="12" customHeight="1">
      <c r="A40" s="101"/>
      <c r="B40" s="102"/>
      <c r="C40" s="102"/>
      <c r="D40" s="102"/>
      <c r="E40" s="103"/>
      <c r="F40" s="55">
        <f t="shared" si="4"/>
      </c>
      <c r="G40" s="4">
        <v>100</v>
      </c>
      <c r="H40" s="16">
        <f>IF($H$5="HIDE","",7%)</f>
        <v>0.07</v>
      </c>
      <c r="I40" s="28">
        <f t="shared" si="5"/>
        <v>93</v>
      </c>
      <c r="J40" s="54">
        <f t="shared" si="6"/>
      </c>
      <c r="K40" s="133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</row>
    <row r="41" spans="1:105" ht="12" customHeight="1">
      <c r="A41" s="80" t="s">
        <v>33</v>
      </c>
      <c r="B41" s="84"/>
      <c r="C41" s="84"/>
      <c r="D41" s="84"/>
      <c r="E41" s="85"/>
      <c r="F41" s="55">
        <f t="shared" si="4"/>
      </c>
      <c r="G41" s="5">
        <v>10</v>
      </c>
      <c r="H41" s="16">
        <f>IF($H$5="HIDE","",7%)</f>
        <v>0.07</v>
      </c>
      <c r="I41" s="28">
        <f t="shared" si="5"/>
        <v>9.3</v>
      </c>
      <c r="J41" s="54">
        <f t="shared" si="6"/>
      </c>
      <c r="K41" s="133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</row>
    <row r="42" spans="1:105" ht="12" customHeight="1">
      <c r="A42" s="80" t="s">
        <v>4</v>
      </c>
      <c r="B42" s="81"/>
      <c r="C42" s="81"/>
      <c r="D42" s="81"/>
      <c r="E42" s="82"/>
      <c r="F42" s="55">
        <f t="shared" si="4"/>
      </c>
      <c r="G42" s="5">
        <v>25</v>
      </c>
      <c r="H42" s="16">
        <f>IF($H$5="HIDE","",10%)</f>
        <v>0.1</v>
      </c>
      <c r="I42" s="28">
        <f t="shared" si="5"/>
        <v>22.5</v>
      </c>
      <c r="J42" s="54">
        <f t="shared" si="6"/>
      </c>
      <c r="K42" s="133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</row>
    <row r="43" spans="1:105" ht="12" customHeight="1">
      <c r="A43" s="89" t="s">
        <v>67</v>
      </c>
      <c r="B43" s="90"/>
      <c r="C43" s="90"/>
      <c r="D43" s="90"/>
      <c r="E43" s="91"/>
      <c r="F43" s="55">
        <f t="shared" si="4"/>
      </c>
      <c r="G43" s="5">
        <v>50</v>
      </c>
      <c r="H43" s="16">
        <f>IF($H$5="HIDE","",4%)</f>
        <v>0.04</v>
      </c>
      <c r="I43" s="28">
        <f t="shared" si="5"/>
        <v>48</v>
      </c>
      <c r="J43" s="54">
        <f t="shared" si="6"/>
      </c>
      <c r="K43" s="133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</row>
    <row r="44" spans="1:105" ht="12" customHeight="1">
      <c r="A44" s="92"/>
      <c r="B44" s="93"/>
      <c r="C44" s="93"/>
      <c r="D44" s="93"/>
      <c r="E44" s="94"/>
      <c r="F44" s="55">
        <f t="shared" si="4"/>
      </c>
      <c r="G44" s="5">
        <v>100</v>
      </c>
      <c r="H44" s="16">
        <f>IF($H$5="HIDE","",4%)</f>
        <v>0.04</v>
      </c>
      <c r="I44" s="28">
        <f t="shared" si="5"/>
        <v>96</v>
      </c>
      <c r="J44" s="54">
        <f t="shared" si="6"/>
      </c>
      <c r="K44" s="133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</row>
    <row r="45" spans="1:105" ht="12" customHeight="1">
      <c r="A45" s="95"/>
      <c r="B45" s="96"/>
      <c r="C45" s="96"/>
      <c r="D45" s="96"/>
      <c r="E45" s="97"/>
      <c r="F45" s="55">
        <f t="shared" si="4"/>
      </c>
      <c r="G45" s="5">
        <v>250</v>
      </c>
      <c r="H45" s="16">
        <f>IF($H$5="HIDE","",4%)</f>
        <v>0.04</v>
      </c>
      <c r="I45" s="28">
        <f t="shared" si="5"/>
        <v>240</v>
      </c>
      <c r="J45" s="54">
        <f t="shared" si="6"/>
      </c>
      <c r="K45" s="133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</row>
    <row r="46" spans="1:105" ht="12" customHeight="1">
      <c r="A46" s="80" t="s">
        <v>0</v>
      </c>
      <c r="B46" s="84"/>
      <c r="C46" s="84"/>
      <c r="D46" s="84"/>
      <c r="E46" s="85"/>
      <c r="F46" s="55">
        <f t="shared" si="4"/>
      </c>
      <c r="G46" s="4">
        <v>50</v>
      </c>
      <c r="H46" s="16">
        <f>IF($H$5="HIDE","",3.5%)</f>
        <v>0.035</v>
      </c>
      <c r="I46" s="28">
        <f t="shared" si="5"/>
        <v>48.25</v>
      </c>
      <c r="J46" s="54">
        <f t="shared" si="6"/>
      </c>
      <c r="K46" s="133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</row>
    <row r="47" spans="1:105" ht="12" customHeight="1">
      <c r="A47" s="98" t="s">
        <v>55</v>
      </c>
      <c r="B47" s="99"/>
      <c r="C47" s="99"/>
      <c r="D47" s="99"/>
      <c r="E47" s="100"/>
      <c r="F47" s="55">
        <f>IF(SUM(L47:DA47)=0,"",SUM(L47:DA47))</f>
      </c>
      <c r="G47" s="4">
        <v>25</v>
      </c>
      <c r="H47" s="16">
        <f>IF($H$5="HIDE","",7%)</f>
        <v>0.07</v>
      </c>
      <c r="I47" s="28">
        <f t="shared" si="5"/>
        <v>23.25</v>
      </c>
      <c r="J47" s="54">
        <f t="shared" si="6"/>
      </c>
      <c r="K47" s="133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</row>
    <row r="48" spans="1:105" ht="12" customHeight="1">
      <c r="A48" s="98" t="s">
        <v>40</v>
      </c>
      <c r="B48" s="99"/>
      <c r="C48" s="99"/>
      <c r="D48" s="99"/>
      <c r="E48" s="100"/>
      <c r="F48" s="55">
        <f t="shared" si="4"/>
      </c>
      <c r="G48" s="4">
        <v>25</v>
      </c>
      <c r="H48" s="16">
        <f>IF($H$5="HIDE","",3%)</f>
        <v>0.03</v>
      </c>
      <c r="I48" s="28">
        <f t="shared" si="5"/>
        <v>24.25</v>
      </c>
      <c r="J48" s="54">
        <f t="shared" si="6"/>
      </c>
      <c r="K48" s="133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</row>
    <row r="49" spans="1:105" ht="12" customHeight="1">
      <c r="A49" s="98" t="s">
        <v>41</v>
      </c>
      <c r="B49" s="99"/>
      <c r="C49" s="99"/>
      <c r="D49" s="99"/>
      <c r="E49" s="100"/>
      <c r="F49" s="55">
        <f>IF(SUM(L49:DA49)=0,"",SUM(L49:DA49))</f>
      </c>
      <c r="G49" s="4">
        <v>50</v>
      </c>
      <c r="H49" s="16">
        <f>IF($H$5="HIDE","",4%)</f>
        <v>0.04</v>
      </c>
      <c r="I49" s="28">
        <f t="shared" si="5"/>
        <v>48</v>
      </c>
      <c r="J49" s="54">
        <f t="shared" si="6"/>
      </c>
      <c r="K49" s="133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</row>
    <row r="50" spans="1:105" ht="12" customHeight="1">
      <c r="A50" s="101"/>
      <c r="B50" s="102"/>
      <c r="C50" s="102"/>
      <c r="D50" s="102"/>
      <c r="E50" s="103"/>
      <c r="F50" s="55">
        <f>IF(SUM(L50:DA50)=0,"",SUM(L50:DA50))</f>
      </c>
      <c r="G50" s="4">
        <v>100</v>
      </c>
      <c r="H50" s="16">
        <f>IF($H$5="HIDE","",4%)</f>
        <v>0.04</v>
      </c>
      <c r="I50" s="28">
        <f t="shared" si="5"/>
        <v>96</v>
      </c>
      <c r="J50" s="54">
        <f t="shared" si="6"/>
      </c>
      <c r="K50" s="133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</row>
    <row r="51" spans="1:105" ht="12" customHeight="1">
      <c r="A51" s="80" t="s">
        <v>56</v>
      </c>
      <c r="B51" s="84"/>
      <c r="C51" s="84"/>
      <c r="D51" s="84"/>
      <c r="E51" s="85"/>
      <c r="F51" s="55">
        <f t="shared" si="4"/>
      </c>
      <c r="G51" s="4">
        <v>25</v>
      </c>
      <c r="H51" s="16">
        <f>IF($H$5="HIDE","",4%)</f>
        <v>0.04</v>
      </c>
      <c r="I51" s="28">
        <f t="shared" si="5"/>
        <v>24</v>
      </c>
      <c r="J51" s="54">
        <f t="shared" si="6"/>
      </c>
      <c r="K51" s="133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</row>
    <row r="52" spans="1:105" ht="12" customHeight="1">
      <c r="A52" s="98" t="s">
        <v>20</v>
      </c>
      <c r="B52" s="99"/>
      <c r="C52" s="99"/>
      <c r="D52" s="99"/>
      <c r="E52" s="100"/>
      <c r="F52" s="55">
        <f t="shared" si="4"/>
      </c>
      <c r="G52" s="4">
        <v>25</v>
      </c>
      <c r="H52" s="16">
        <f>IF($H$5="HIDE","",5%)</f>
        <v>0.05</v>
      </c>
      <c r="I52" s="28">
        <f t="shared" si="5"/>
        <v>23.75</v>
      </c>
      <c r="J52" s="54">
        <f t="shared" si="6"/>
      </c>
      <c r="K52" s="133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</row>
    <row r="53" spans="1:105" ht="12" customHeight="1">
      <c r="A53" s="98" t="s">
        <v>13</v>
      </c>
      <c r="B53" s="99"/>
      <c r="C53" s="99"/>
      <c r="D53" s="99"/>
      <c r="E53" s="100"/>
      <c r="F53" s="55">
        <f>IF(SUM(L53:DA53)=0,"",SUM(L53:DA53))</f>
      </c>
      <c r="G53" s="4">
        <v>25</v>
      </c>
      <c r="H53" s="16">
        <f>IF($H$5="HIDE","",10%)</f>
        <v>0.1</v>
      </c>
      <c r="I53" s="28">
        <f>ROUNDUP(G53*(1-H53),2)</f>
        <v>22.5</v>
      </c>
      <c r="J53" s="54">
        <f>IF(F53="","",IF($H$5="GROUP",I53*F53,G53*F53))</f>
      </c>
      <c r="K53" s="133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</row>
    <row r="54" spans="1:105" ht="12" customHeight="1">
      <c r="A54" s="98" t="s">
        <v>71</v>
      </c>
      <c r="B54" s="99"/>
      <c r="C54" s="99"/>
      <c r="D54" s="99"/>
      <c r="E54" s="100"/>
      <c r="F54" s="55">
        <f>IF(SUM(L54:DA54)=0,"",SUM(L54:DA54))</f>
      </c>
      <c r="G54" s="4">
        <v>25</v>
      </c>
      <c r="H54" s="16">
        <f>IF($H$5="HIDE","",5%)</f>
        <v>0.05</v>
      </c>
      <c r="I54" s="28">
        <f>ROUNDUP(G54*(1-H54),2)</f>
        <v>23.75</v>
      </c>
      <c r="J54" s="54">
        <f>IF(F54="","",IF($H$5="GROUP",I54*F54,G54*F54))</f>
      </c>
      <c r="K54" s="133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</row>
    <row r="55" spans="1:105" ht="12" customHeight="1">
      <c r="A55" s="130" t="s">
        <v>42</v>
      </c>
      <c r="B55" s="122"/>
      <c r="C55" s="122"/>
      <c r="D55" s="122"/>
      <c r="E55" s="123"/>
      <c r="F55" s="55">
        <f t="shared" si="4"/>
      </c>
      <c r="G55" s="4">
        <v>25</v>
      </c>
      <c r="H55" s="16">
        <f>IF($H$5="HIDE","",2.5%)</f>
        <v>0.025</v>
      </c>
      <c r="I55" s="28">
        <f t="shared" si="5"/>
        <v>24.380000000000003</v>
      </c>
      <c r="J55" s="54">
        <f t="shared" si="6"/>
      </c>
      <c r="K55" s="133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</row>
    <row r="56" spans="1:105" ht="12" customHeight="1">
      <c r="A56" s="124"/>
      <c r="B56" s="131"/>
      <c r="C56" s="131"/>
      <c r="D56" s="131"/>
      <c r="E56" s="126"/>
      <c r="F56" s="55">
        <f t="shared" si="4"/>
      </c>
      <c r="G56" s="4">
        <v>50</v>
      </c>
      <c r="H56" s="16">
        <f>IF($H$5="HIDE","",2.5%)</f>
        <v>0.025</v>
      </c>
      <c r="I56" s="28">
        <f t="shared" si="5"/>
        <v>48.75</v>
      </c>
      <c r="J56" s="54">
        <f t="shared" si="6"/>
      </c>
      <c r="K56" s="133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</row>
    <row r="57" spans="1:105" ht="12" customHeight="1">
      <c r="A57" s="127"/>
      <c r="B57" s="128"/>
      <c r="C57" s="128"/>
      <c r="D57" s="128"/>
      <c r="E57" s="129"/>
      <c r="F57" s="55">
        <f t="shared" si="4"/>
      </c>
      <c r="G57" s="4">
        <v>100</v>
      </c>
      <c r="H57" s="16">
        <f>IF($H$5="HIDE","",2.5%)</f>
        <v>0.025</v>
      </c>
      <c r="I57" s="28">
        <f t="shared" si="5"/>
        <v>97.5</v>
      </c>
      <c r="J57" s="54">
        <f t="shared" si="6"/>
      </c>
      <c r="K57" s="133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</row>
    <row r="58" spans="1:105" ht="12" customHeight="1">
      <c r="A58" s="80" t="s">
        <v>43</v>
      </c>
      <c r="B58" s="84"/>
      <c r="C58" s="84"/>
      <c r="D58" s="84"/>
      <c r="E58" s="85"/>
      <c r="F58" s="55">
        <f t="shared" si="4"/>
      </c>
      <c r="G58" s="4">
        <v>25</v>
      </c>
      <c r="H58" s="16">
        <f>IF($H$5="HIDE","",10%)</f>
        <v>0.1</v>
      </c>
      <c r="I58" s="28">
        <f aca="true" t="shared" si="7" ref="I58:I92">ROUNDUP(G58*(1-H58),2)</f>
        <v>22.5</v>
      </c>
      <c r="J58" s="54">
        <f aca="true" t="shared" si="8" ref="J58:J92">IF(F58="","",IF($H$5="GROUP",I58*F58,G58*F58))</f>
      </c>
      <c r="K58" s="133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</row>
    <row r="59" spans="1:105" ht="12" customHeight="1">
      <c r="A59" s="143" t="s">
        <v>32</v>
      </c>
      <c r="B59" s="144"/>
      <c r="C59" s="144"/>
      <c r="D59" s="144"/>
      <c r="E59" s="82"/>
      <c r="F59" s="55">
        <f t="shared" si="4"/>
      </c>
      <c r="G59" s="4">
        <v>25</v>
      </c>
      <c r="H59" s="16">
        <f>IF($H$5="HIDE","",7%)</f>
        <v>0.07</v>
      </c>
      <c r="I59" s="28">
        <f t="shared" si="7"/>
        <v>23.25</v>
      </c>
      <c r="J59" s="54">
        <f t="shared" si="8"/>
      </c>
      <c r="K59" s="133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</row>
    <row r="60" spans="1:105" ht="12" customHeight="1">
      <c r="A60" s="67" t="s">
        <v>62</v>
      </c>
      <c r="B60" s="62"/>
      <c r="C60" s="62"/>
      <c r="D60" s="62"/>
      <c r="E60" s="63"/>
      <c r="F60" s="55">
        <f t="shared" si="4"/>
      </c>
      <c r="G60" s="4">
        <v>25</v>
      </c>
      <c r="H60" s="16">
        <f>IF($H$5="HIDE","",3%)</f>
        <v>0.03</v>
      </c>
      <c r="I60" s="28">
        <f t="shared" si="7"/>
        <v>24.25</v>
      </c>
      <c r="J60" s="54">
        <f t="shared" si="8"/>
      </c>
      <c r="K60" s="133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</row>
    <row r="61" spans="1:105" ht="12" customHeight="1">
      <c r="A61" s="67" t="s">
        <v>50</v>
      </c>
      <c r="B61" s="62"/>
      <c r="C61" s="62"/>
      <c r="D61" s="62"/>
      <c r="E61" s="63"/>
      <c r="F61" s="55">
        <f>IF(SUM(L61:DA61)=0,"",SUM(L61:DA61))</f>
      </c>
      <c r="G61" s="4">
        <v>25</v>
      </c>
      <c r="H61" s="16">
        <f>IF($H$5="HIDE","",10%)</f>
        <v>0.1</v>
      </c>
      <c r="I61" s="28">
        <f>ROUNDUP(G61*(1-H61),2)</f>
        <v>22.5</v>
      </c>
      <c r="J61" s="54">
        <f>IF(F61="","",IF($H$5="GROUP",I61*F61,G61*F61))</f>
      </c>
      <c r="K61" s="13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</row>
    <row r="62" spans="1:105" ht="12" customHeight="1">
      <c r="A62" s="106" t="s">
        <v>49</v>
      </c>
      <c r="B62" s="107"/>
      <c r="C62" s="107"/>
      <c r="D62" s="107"/>
      <c r="E62" s="108"/>
      <c r="F62" s="55">
        <f>IF(SUM(L62:DA62)=0,"",SUM(L62:DA62))</f>
      </c>
      <c r="G62" s="4">
        <v>50</v>
      </c>
      <c r="H62" s="16">
        <f>IF($H$5="HIDE","",2.5%)</f>
        <v>0.025</v>
      </c>
      <c r="I62" s="28">
        <f t="shared" si="7"/>
        <v>48.75</v>
      </c>
      <c r="J62" s="54">
        <f t="shared" si="8"/>
      </c>
      <c r="K62" s="13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</row>
    <row r="63" spans="1:105" ht="12" customHeight="1">
      <c r="A63" s="106" t="s">
        <v>57</v>
      </c>
      <c r="B63" s="107"/>
      <c r="C63" s="107"/>
      <c r="D63" s="107"/>
      <c r="E63" s="108"/>
      <c r="F63" s="55">
        <f t="shared" si="4"/>
      </c>
      <c r="G63" s="4">
        <v>25</v>
      </c>
      <c r="H63" s="16">
        <f>IF($H$5="HIDE","",7%)</f>
        <v>0.07</v>
      </c>
      <c r="I63" s="28">
        <f t="shared" si="7"/>
        <v>23.25</v>
      </c>
      <c r="J63" s="54">
        <f t="shared" si="8"/>
      </c>
      <c r="K63" s="13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</row>
    <row r="64" spans="1:105" ht="12" customHeight="1">
      <c r="A64" s="98" t="s">
        <v>7</v>
      </c>
      <c r="B64" s="109"/>
      <c r="C64" s="109"/>
      <c r="D64" s="109"/>
      <c r="E64" s="110"/>
      <c r="F64" s="55">
        <f t="shared" si="4"/>
      </c>
      <c r="G64" s="4">
        <v>25</v>
      </c>
      <c r="H64" s="16">
        <f>IF($H$5="HIDE","",3%)</f>
        <v>0.03</v>
      </c>
      <c r="I64" s="28">
        <f t="shared" si="7"/>
        <v>24.25</v>
      </c>
      <c r="J64" s="54">
        <f t="shared" si="8"/>
      </c>
      <c r="K64" s="13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</row>
    <row r="65" spans="1:105" ht="12" customHeight="1">
      <c r="A65" s="101"/>
      <c r="B65" s="102"/>
      <c r="C65" s="102"/>
      <c r="D65" s="102"/>
      <c r="E65" s="103"/>
      <c r="F65" s="55">
        <f t="shared" si="4"/>
      </c>
      <c r="G65" s="4">
        <v>100</v>
      </c>
      <c r="H65" s="16">
        <f>IF($H$5="HIDE","",3%)</f>
        <v>0.03</v>
      </c>
      <c r="I65" s="28">
        <f t="shared" si="7"/>
        <v>97</v>
      </c>
      <c r="J65" s="54">
        <f t="shared" si="8"/>
      </c>
      <c r="K65" s="13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</row>
    <row r="66" spans="1:105" ht="12" customHeight="1">
      <c r="A66" s="86" t="s">
        <v>11</v>
      </c>
      <c r="B66" s="87"/>
      <c r="C66" s="87"/>
      <c r="D66" s="87"/>
      <c r="E66" s="88"/>
      <c r="F66" s="55">
        <f t="shared" si="4"/>
      </c>
      <c r="G66" s="6">
        <v>25</v>
      </c>
      <c r="H66" s="16">
        <f>IF($H$5="HIDE","",8%)</f>
        <v>0.08</v>
      </c>
      <c r="I66" s="28">
        <f t="shared" si="7"/>
        <v>23</v>
      </c>
      <c r="J66" s="54">
        <f t="shared" si="8"/>
      </c>
      <c r="K66" s="13" t="s">
        <v>6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</row>
    <row r="67" spans="1:105" ht="12" customHeight="1">
      <c r="A67" s="121" t="s">
        <v>44</v>
      </c>
      <c r="B67" s="122"/>
      <c r="C67" s="122"/>
      <c r="D67" s="122"/>
      <c r="E67" s="123"/>
      <c r="F67" s="55">
        <f t="shared" si="4"/>
      </c>
      <c r="G67" s="4">
        <v>25</v>
      </c>
      <c r="H67" s="16">
        <f>IF($H$5="HIDE","",4%)</f>
        <v>0.04</v>
      </c>
      <c r="I67" s="28">
        <f t="shared" si="7"/>
        <v>24</v>
      </c>
      <c r="J67" s="54">
        <f t="shared" si="8"/>
      </c>
      <c r="K67" s="13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</row>
    <row r="68" spans="1:105" ht="12" customHeight="1">
      <c r="A68" s="124"/>
      <c r="B68" s="125"/>
      <c r="C68" s="125"/>
      <c r="D68" s="125"/>
      <c r="E68" s="126"/>
      <c r="F68" s="55">
        <f t="shared" si="4"/>
      </c>
      <c r="G68" s="4">
        <v>50</v>
      </c>
      <c r="H68" s="16">
        <f>IF($H$5="HIDE","",4%)</f>
        <v>0.04</v>
      </c>
      <c r="I68" s="28">
        <f t="shared" si="7"/>
        <v>48</v>
      </c>
      <c r="J68" s="54">
        <f t="shared" si="8"/>
      </c>
      <c r="K68" s="13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</row>
    <row r="69" spans="1:105" ht="12" customHeight="1">
      <c r="A69" s="127"/>
      <c r="B69" s="128"/>
      <c r="C69" s="128"/>
      <c r="D69" s="128"/>
      <c r="E69" s="129"/>
      <c r="F69" s="55">
        <f t="shared" si="4"/>
      </c>
      <c r="G69" s="4">
        <v>100</v>
      </c>
      <c r="H69" s="16">
        <f>IF($H$5="HIDE","",4%)</f>
        <v>0.04</v>
      </c>
      <c r="I69" s="28">
        <f t="shared" si="7"/>
        <v>96</v>
      </c>
      <c r="J69" s="54">
        <f t="shared" si="8"/>
      </c>
      <c r="K69" s="13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</row>
    <row r="70" spans="1:105" ht="12" customHeight="1">
      <c r="A70" s="80" t="s">
        <v>68</v>
      </c>
      <c r="B70" s="81"/>
      <c r="C70" s="81"/>
      <c r="D70" s="81"/>
      <c r="E70" s="82"/>
      <c r="F70" s="55">
        <f>IF(SUM(L70:DA70)=0,"",SUM(L70:DA70))</f>
      </c>
      <c r="G70" s="4">
        <v>25</v>
      </c>
      <c r="H70" s="16">
        <f>IF($H$5="HIDE","",3.5%)</f>
        <v>0.035</v>
      </c>
      <c r="I70" s="28">
        <f>ROUNDUP(G70*(1-H70),2)</f>
        <v>24.130000000000003</v>
      </c>
      <c r="J70" s="54">
        <f>IF(F70="","",IF($H$5="GROUP",I70*F70,G70*F70))</f>
      </c>
      <c r="K70" s="13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</row>
    <row r="71" spans="1:105" ht="12" customHeight="1">
      <c r="A71" s="80" t="s">
        <v>61</v>
      </c>
      <c r="B71" s="84"/>
      <c r="C71" s="84"/>
      <c r="D71" s="84"/>
      <c r="E71" s="85"/>
      <c r="F71" s="55">
        <f>IF(SUM(L71:DA71)=0,"",SUM(L71:DA71))</f>
      </c>
      <c r="G71" s="4">
        <v>25</v>
      </c>
      <c r="H71" s="16">
        <f>IF($H$5="HIDE","",3.5%)</f>
        <v>0.035</v>
      </c>
      <c r="I71" s="28">
        <f>ROUNDUP(G71*(1-H71),2)</f>
        <v>24.130000000000003</v>
      </c>
      <c r="J71" s="54">
        <f>IF(F71="","",IF($H$5="GROUP",I71*F71,G71*F71))</f>
      </c>
      <c r="K71" s="13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</row>
    <row r="72" spans="1:105" ht="12" customHeight="1">
      <c r="A72" s="80" t="s">
        <v>45</v>
      </c>
      <c r="B72" s="84"/>
      <c r="C72" s="84"/>
      <c r="D72" s="84"/>
      <c r="E72" s="85"/>
      <c r="F72" s="55">
        <f>IF(SUM(L72:DA72)=0,"",SUM(L72:DA72))</f>
      </c>
      <c r="G72" s="4">
        <v>25</v>
      </c>
      <c r="H72" s="16">
        <f>IF($H$5="HIDE","",5%)</f>
        <v>0.05</v>
      </c>
      <c r="I72" s="28">
        <f t="shared" si="7"/>
        <v>23.75</v>
      </c>
      <c r="J72" s="54">
        <f t="shared" si="8"/>
      </c>
      <c r="K72" s="13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</row>
    <row r="73" spans="1:105" ht="12" customHeight="1">
      <c r="A73" s="80" t="s">
        <v>58</v>
      </c>
      <c r="B73" s="84"/>
      <c r="C73" s="84"/>
      <c r="D73" s="84"/>
      <c r="E73" s="85"/>
      <c r="F73" s="55">
        <f t="shared" si="4"/>
      </c>
      <c r="G73" s="4">
        <v>25</v>
      </c>
      <c r="H73" s="16">
        <f>IF($H$5="HIDE","",3%)</f>
        <v>0.03</v>
      </c>
      <c r="I73" s="28">
        <f t="shared" si="7"/>
        <v>24.25</v>
      </c>
      <c r="J73" s="54">
        <f t="shared" si="8"/>
      </c>
      <c r="K73" s="13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</row>
    <row r="74" spans="1:105" ht="12" customHeight="1">
      <c r="A74" s="98" t="s">
        <v>69</v>
      </c>
      <c r="B74" s="109"/>
      <c r="C74" s="109"/>
      <c r="D74" s="109"/>
      <c r="E74" s="110"/>
      <c r="F74" s="55">
        <f t="shared" si="4"/>
      </c>
      <c r="G74" s="4">
        <v>25</v>
      </c>
      <c r="H74" s="16">
        <f>IF($H$5="HIDE","",4%)</f>
        <v>0.04</v>
      </c>
      <c r="I74" s="28">
        <f t="shared" si="7"/>
        <v>24</v>
      </c>
      <c r="J74" s="54">
        <f t="shared" si="8"/>
      </c>
      <c r="K74" s="13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</row>
    <row r="75" spans="1:105" ht="12" customHeight="1">
      <c r="A75" s="101"/>
      <c r="B75" s="102"/>
      <c r="C75" s="102"/>
      <c r="D75" s="102"/>
      <c r="E75" s="103"/>
      <c r="F75" s="55">
        <f>IF(SUM(L75:DA75)=0,"",SUM(L75:DA75))</f>
      </c>
      <c r="G75" s="4">
        <v>50</v>
      </c>
      <c r="H75" s="16">
        <f>IF($H$5="HIDE","",4%)</f>
        <v>0.04</v>
      </c>
      <c r="I75" s="28">
        <f t="shared" si="7"/>
        <v>48</v>
      </c>
      <c r="J75" s="54">
        <f t="shared" si="8"/>
      </c>
      <c r="K75" s="13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</row>
    <row r="76" spans="1:105" ht="12" customHeight="1">
      <c r="A76" s="80" t="s">
        <v>10</v>
      </c>
      <c r="B76" s="84"/>
      <c r="C76" s="84"/>
      <c r="D76" s="84"/>
      <c r="E76" s="85"/>
      <c r="F76" s="55">
        <f t="shared" si="4"/>
      </c>
      <c r="G76" s="4">
        <v>25</v>
      </c>
      <c r="H76" s="16">
        <f>IF($H$5="HIDE","",2%)</f>
        <v>0.02</v>
      </c>
      <c r="I76" s="28">
        <f t="shared" si="7"/>
        <v>24.5</v>
      </c>
      <c r="J76" s="54">
        <f t="shared" si="8"/>
      </c>
      <c r="K76" s="13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</row>
    <row r="77" spans="1:105" ht="12" customHeight="1">
      <c r="A77" s="80" t="s">
        <v>76</v>
      </c>
      <c r="B77" s="84"/>
      <c r="C77" s="84"/>
      <c r="D77" s="84"/>
      <c r="E77" s="85"/>
      <c r="F77" s="55">
        <f>IF(SUM(L77:DA77)=0,"",SUM(L77:DA77))</f>
      </c>
      <c r="G77" s="4">
        <v>50</v>
      </c>
      <c r="H77" s="16">
        <f>IF($H$5="HIDE","",2.5%)</f>
        <v>0.025</v>
      </c>
      <c r="I77" s="28">
        <f t="shared" si="7"/>
        <v>48.75</v>
      </c>
      <c r="J77" s="54">
        <f t="shared" si="8"/>
      </c>
      <c r="K77" s="13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</row>
    <row r="78" spans="1:105" ht="12" customHeight="1">
      <c r="A78" s="98" t="s">
        <v>46</v>
      </c>
      <c r="B78" s="109"/>
      <c r="C78" s="109"/>
      <c r="D78" s="109"/>
      <c r="E78" s="110"/>
      <c r="F78" s="55">
        <f>IF(SUM(L78:DA78)=0,"",SUM(L78:DA78))</f>
      </c>
      <c r="G78" s="4">
        <v>50</v>
      </c>
      <c r="H78" s="16">
        <f>IF($H$5="HIDE","",3%)</f>
        <v>0.03</v>
      </c>
      <c r="I78" s="28">
        <f t="shared" si="7"/>
        <v>48.5</v>
      </c>
      <c r="J78" s="54">
        <f t="shared" si="8"/>
      </c>
      <c r="K78" s="13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</row>
    <row r="79" spans="1:105" ht="12" customHeight="1">
      <c r="A79" s="101"/>
      <c r="B79" s="102"/>
      <c r="C79" s="102"/>
      <c r="D79" s="102"/>
      <c r="E79" s="103"/>
      <c r="F79" s="55">
        <f>IF(SUM(L79:DA79)=0,"",SUM(L79:DA79))</f>
      </c>
      <c r="G79" s="4">
        <v>100</v>
      </c>
      <c r="H79" s="16">
        <f>IF($H$5="HIDE","",3%)</f>
        <v>0.03</v>
      </c>
      <c r="I79" s="28">
        <f t="shared" si="7"/>
        <v>97</v>
      </c>
      <c r="J79" s="54">
        <f t="shared" si="8"/>
      </c>
      <c r="K79" s="48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</row>
    <row r="80" spans="1:105" ht="12" customHeight="1">
      <c r="A80" s="80" t="s">
        <v>48</v>
      </c>
      <c r="B80" s="84"/>
      <c r="C80" s="84"/>
      <c r="D80" s="84"/>
      <c r="E80" s="85"/>
      <c r="F80" s="55">
        <f>IF(SUM(L80:DA80)=0,"",SUM(L80:DA80))</f>
      </c>
      <c r="G80" s="4">
        <v>50</v>
      </c>
      <c r="H80" s="16">
        <f>IF($H$5="HIDE","",15%)</f>
        <v>0.15</v>
      </c>
      <c r="I80" s="28">
        <f t="shared" si="7"/>
        <v>42.5</v>
      </c>
      <c r="J80" s="54">
        <f t="shared" si="8"/>
      </c>
      <c r="K80" s="13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</row>
    <row r="81" spans="1:105" ht="12" customHeight="1">
      <c r="A81" s="80" t="s">
        <v>59</v>
      </c>
      <c r="B81" s="84"/>
      <c r="C81" s="84"/>
      <c r="D81" s="84"/>
      <c r="E81" s="85"/>
      <c r="F81" s="55">
        <f>IF(SUM(L81:DA81)=0,"",SUM(L81:DA81))</f>
      </c>
      <c r="G81" s="4">
        <v>25</v>
      </c>
      <c r="H81" s="16">
        <f>IF($H$5="HIDE","",3%)</f>
        <v>0.03</v>
      </c>
      <c r="I81" s="28">
        <f t="shared" si="7"/>
        <v>24.25</v>
      </c>
      <c r="J81" s="54">
        <f t="shared" si="8"/>
      </c>
      <c r="K81" s="13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</row>
    <row r="82" spans="1:105" ht="12" customHeight="1">
      <c r="A82" s="98" t="s">
        <v>70</v>
      </c>
      <c r="B82" s="109"/>
      <c r="C82" s="109"/>
      <c r="D82" s="109"/>
      <c r="E82" s="110"/>
      <c r="F82" s="55">
        <f t="shared" si="4"/>
      </c>
      <c r="G82" s="4">
        <v>25</v>
      </c>
      <c r="H82" s="16">
        <f>IF($H$5="HIDE","",7%)</f>
        <v>0.07</v>
      </c>
      <c r="I82" s="28">
        <f t="shared" si="7"/>
        <v>23.25</v>
      </c>
      <c r="J82" s="54">
        <f t="shared" si="8"/>
      </c>
      <c r="K82" s="60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</row>
    <row r="83" spans="1:105" ht="12" customHeight="1">
      <c r="A83" s="116"/>
      <c r="B83" s="117"/>
      <c r="C83" s="117"/>
      <c r="D83" s="117"/>
      <c r="E83" s="118"/>
      <c r="F83" s="55">
        <f t="shared" si="4"/>
      </c>
      <c r="G83" s="4">
        <v>100</v>
      </c>
      <c r="H83" s="16">
        <f>IF($H$5="HIDE","",7%)</f>
        <v>0.07</v>
      </c>
      <c r="I83" s="28">
        <f t="shared" si="7"/>
        <v>93</v>
      </c>
      <c r="J83" s="54">
        <f t="shared" si="8"/>
      </c>
      <c r="K83" s="13"/>
      <c r="L83" s="2"/>
      <c r="M83" s="2"/>
      <c r="N83" s="59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</row>
    <row r="84" spans="1:105" ht="12" customHeight="1">
      <c r="A84" s="111" t="s">
        <v>47</v>
      </c>
      <c r="B84" s="112"/>
      <c r="C84" s="112"/>
      <c r="D84" s="112"/>
      <c r="E84" s="113"/>
      <c r="F84" s="55">
        <f aca="true" t="shared" si="9" ref="F84:F96">IF(SUM(L84:DA84)=0,"",SUM(L84:DA84))</f>
      </c>
      <c r="G84" s="69"/>
      <c r="H84" s="30"/>
      <c r="I84" s="28">
        <f t="shared" si="7"/>
        <v>0</v>
      </c>
      <c r="J84" s="54">
        <f t="shared" si="8"/>
      </c>
      <c r="K84" s="61">
        <f>IF(LOWER(MID(A84,1,3))="cos",IF(J84="",0,J84),0)</f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</row>
    <row r="85" spans="1:105" ht="12" customHeight="1">
      <c r="A85" s="111" t="s">
        <v>34</v>
      </c>
      <c r="B85" s="112"/>
      <c r="C85" s="112"/>
      <c r="D85" s="112"/>
      <c r="E85" s="113"/>
      <c r="F85" s="55">
        <f t="shared" si="9"/>
      </c>
      <c r="G85" s="69"/>
      <c r="H85" s="30"/>
      <c r="I85" s="28">
        <f t="shared" si="7"/>
        <v>0</v>
      </c>
      <c r="J85" s="54">
        <f t="shared" si="8"/>
      </c>
      <c r="K85" s="61">
        <f>IF(LOWER(MID(A85,1,3))="cos",IF(J85="",0,J85),0)</f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</row>
    <row r="86" spans="1:105" ht="12" customHeight="1">
      <c r="A86" s="111"/>
      <c r="B86" s="114"/>
      <c r="C86" s="114"/>
      <c r="D86" s="114"/>
      <c r="E86" s="115"/>
      <c r="F86" s="55">
        <f t="shared" si="9"/>
      </c>
      <c r="G86" s="69"/>
      <c r="H86" s="30"/>
      <c r="I86" s="28">
        <f t="shared" si="7"/>
        <v>0</v>
      </c>
      <c r="J86" s="54">
        <f t="shared" si="8"/>
      </c>
      <c r="K86" s="61">
        <f>IF(LOWER(MID(A86,1,3))="cos",IF(J86="",0,J86),0)</f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</row>
    <row r="87" spans="1:105" ht="12" customHeight="1">
      <c r="A87" s="111"/>
      <c r="B87" s="114"/>
      <c r="C87" s="114"/>
      <c r="D87" s="114"/>
      <c r="E87" s="115"/>
      <c r="F87" s="55">
        <f t="shared" si="9"/>
      </c>
      <c r="G87" s="69"/>
      <c r="H87" s="30"/>
      <c r="I87" s="28">
        <f t="shared" si="7"/>
        <v>0</v>
      </c>
      <c r="J87" s="54">
        <f t="shared" si="8"/>
      </c>
      <c r="K87" s="61">
        <f>IF(LOWER(MID(A87,1,3))="cos",IF(J87="",0,J87),0)</f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</row>
    <row r="88" spans="1:105" ht="12" customHeight="1">
      <c r="A88" s="111"/>
      <c r="B88" s="114"/>
      <c r="C88" s="114"/>
      <c r="D88" s="114"/>
      <c r="E88" s="115"/>
      <c r="F88" s="55">
        <f>IF(SUM(L88:DA88)=0,"",SUM(L88:DA88))</f>
      </c>
      <c r="G88" s="69"/>
      <c r="H88" s="30"/>
      <c r="I88" s="28">
        <f t="shared" si="7"/>
        <v>0</v>
      </c>
      <c r="J88" s="54">
        <f t="shared" si="8"/>
      </c>
      <c r="K88" s="61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</row>
    <row r="89" spans="1:105" ht="12" customHeight="1">
      <c r="A89" s="111"/>
      <c r="B89" s="114"/>
      <c r="C89" s="114"/>
      <c r="D89" s="114"/>
      <c r="E89" s="115"/>
      <c r="F89" s="55">
        <f>IF(SUM(L89:DA89)=0,"",SUM(L89:DA89))</f>
      </c>
      <c r="G89" s="69"/>
      <c r="H89" s="30"/>
      <c r="I89" s="28">
        <f t="shared" si="7"/>
        <v>0</v>
      </c>
      <c r="J89" s="54">
        <f t="shared" si="8"/>
      </c>
      <c r="K89" s="61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</row>
    <row r="90" spans="1:105" ht="12" customHeight="1">
      <c r="A90" s="111"/>
      <c r="B90" s="114"/>
      <c r="C90" s="114"/>
      <c r="D90" s="114"/>
      <c r="E90" s="115"/>
      <c r="F90" s="55">
        <f>IF(SUM(L90:DA90)=0,"",SUM(L90:DA90))</f>
      </c>
      <c r="G90" s="69"/>
      <c r="H90" s="30"/>
      <c r="I90" s="28">
        <f t="shared" si="7"/>
        <v>0</v>
      </c>
      <c r="J90" s="54">
        <f t="shared" si="8"/>
      </c>
      <c r="K90" s="61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</row>
    <row r="91" spans="1:105" ht="12" customHeight="1">
      <c r="A91" s="111"/>
      <c r="B91" s="112"/>
      <c r="C91" s="112"/>
      <c r="D91" s="112"/>
      <c r="E91" s="113"/>
      <c r="F91" s="55">
        <f t="shared" si="9"/>
      </c>
      <c r="G91" s="69"/>
      <c r="H91" s="30"/>
      <c r="I91" s="28">
        <f t="shared" si="7"/>
        <v>0</v>
      </c>
      <c r="J91" s="54">
        <f t="shared" si="8"/>
      </c>
      <c r="K91" s="61">
        <f aca="true" t="shared" si="10" ref="K91:K96">IF(LOWER(MID(A91,1,3))="cos",IF(J91="",0,J91),0)</f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</row>
    <row r="92" spans="1:105" ht="12" customHeight="1">
      <c r="A92" s="111"/>
      <c r="B92" s="84"/>
      <c r="C92" s="84"/>
      <c r="D92" s="84"/>
      <c r="E92" s="85"/>
      <c r="F92" s="55">
        <f>IF(SUM(L92:DA92)=0,"",SUM(L92:DA92))</f>
      </c>
      <c r="G92" s="69"/>
      <c r="H92" s="30"/>
      <c r="I92" s="28">
        <f t="shared" si="7"/>
        <v>0</v>
      </c>
      <c r="J92" s="54">
        <f t="shared" si="8"/>
      </c>
      <c r="K92" s="61">
        <f t="shared" si="10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</row>
    <row r="93" spans="1:105" ht="12" customHeight="1">
      <c r="A93" s="111"/>
      <c r="B93" s="84"/>
      <c r="C93" s="84"/>
      <c r="D93" s="84"/>
      <c r="E93" s="85"/>
      <c r="F93" s="55">
        <f t="shared" si="9"/>
      </c>
      <c r="G93" s="69"/>
      <c r="H93" s="30"/>
      <c r="I93" s="28">
        <f>ROUNDUP(G93*(1-H93),2)</f>
        <v>0</v>
      </c>
      <c r="J93" s="54">
        <f>IF(F93="","",IF($H$5="GROUP",I93*F93,G93*F93))</f>
      </c>
      <c r="K93" s="61">
        <f t="shared" si="10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</row>
    <row r="94" spans="1:105" ht="12" customHeight="1">
      <c r="A94" s="111"/>
      <c r="B94" s="112"/>
      <c r="C94" s="112"/>
      <c r="D94" s="112"/>
      <c r="E94" s="113"/>
      <c r="F94" s="55">
        <f t="shared" si="9"/>
      </c>
      <c r="G94" s="69"/>
      <c r="H94" s="30"/>
      <c r="I94" s="28">
        <f>ROUNDUP(G94*(1-H94),2)</f>
        <v>0</v>
      </c>
      <c r="J94" s="54">
        <f>IF(F94="","",IF($H$5="GROUP",I94*F94,G94*F94))</f>
      </c>
      <c r="K94" s="61">
        <f t="shared" si="10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</row>
    <row r="95" spans="1:105" ht="12" customHeight="1">
      <c r="A95" s="111"/>
      <c r="B95" s="112"/>
      <c r="C95" s="112"/>
      <c r="D95" s="112"/>
      <c r="E95" s="113"/>
      <c r="F95" s="55">
        <f>IF(SUM(L95:DA95)=0,"",SUM(L95:DA95))</f>
      </c>
      <c r="G95" s="69"/>
      <c r="H95" s="30"/>
      <c r="I95" s="28">
        <f>ROUNDUP(G95*(1-H95),2)</f>
        <v>0</v>
      </c>
      <c r="J95" s="54">
        <f>IF(F95="","",IF($H$5="GROUP",I95*F95,G95*F95))</f>
      </c>
      <c r="K95" s="61">
        <f t="shared" si="10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</row>
    <row r="96" spans="1:105" ht="12" customHeight="1">
      <c r="A96" s="111"/>
      <c r="B96" s="112"/>
      <c r="C96" s="112"/>
      <c r="D96" s="112"/>
      <c r="E96" s="113"/>
      <c r="F96" s="55">
        <f t="shared" si="9"/>
      </c>
      <c r="G96" s="69"/>
      <c r="H96" s="30"/>
      <c r="I96" s="28">
        <f>ROUNDUP(G96*(1-H96),2)</f>
        <v>0</v>
      </c>
      <c r="J96" s="54">
        <f>IF(F96="","",IF($H$5="GROUP",I96*F96,G96*F96))</f>
      </c>
      <c r="K96" s="61">
        <f t="shared" si="10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</row>
    <row r="97" spans="1:105" ht="12" customHeight="1">
      <c r="A97" s="104" t="str">
        <f>IF($H$5="GROUP","Your Profit",IF($H$5="HIDE","","Estimated Profit"))</f>
        <v>Estimated Profit</v>
      </c>
      <c r="B97" s="105">
        <f>IF($H$5="GROUP",IF(SUM(B6:B96)&gt;3999.99,0,IF($S$99="yes",0,8)),"")</f>
      </c>
      <c r="C97" s="58">
        <f>IF(OR($H$5="HIDE",K97=0),"",IF($H$5="GROUP",K97-J98,K98))</f>
      </c>
      <c r="D97" s="37" t="s">
        <v>23</v>
      </c>
      <c r="E97" s="57">
        <f>SUM(F6:F96)</f>
        <v>0</v>
      </c>
      <c r="F97" s="169">
        <f>IF($H$5="GROUP","Insurance","")</f>
      </c>
      <c r="G97" s="170"/>
      <c r="H97" s="171"/>
      <c r="I97" s="22"/>
      <c r="J97" s="56">
        <f>IF($S$99="YES",0,IF($H$5="GROUP",IF(SUM(J6:J96)&gt;4999.99,5,15),""))</f>
      </c>
      <c r="K97" s="27">
        <f>SUM(L97:DA97)</f>
        <v>0</v>
      </c>
      <c r="L97" s="50">
        <f aca="true" t="shared" si="11" ref="L97:AQ97">SUMPRODUCT($G6:$G96,L6:L96)</f>
        <v>0</v>
      </c>
      <c r="M97" s="50">
        <f t="shared" si="11"/>
        <v>0</v>
      </c>
      <c r="N97" s="50">
        <f t="shared" si="11"/>
        <v>0</v>
      </c>
      <c r="O97" s="50">
        <f t="shared" si="11"/>
        <v>0</v>
      </c>
      <c r="P97" s="50">
        <f t="shared" si="11"/>
        <v>0</v>
      </c>
      <c r="Q97" s="50">
        <f t="shared" si="11"/>
        <v>0</v>
      </c>
      <c r="R97" s="50">
        <f t="shared" si="11"/>
        <v>0</v>
      </c>
      <c r="S97" s="50">
        <f t="shared" si="11"/>
        <v>0</v>
      </c>
      <c r="T97" s="50">
        <f t="shared" si="11"/>
        <v>0</v>
      </c>
      <c r="U97" s="50">
        <f t="shared" si="11"/>
        <v>0</v>
      </c>
      <c r="V97" s="50">
        <f t="shared" si="11"/>
        <v>0</v>
      </c>
      <c r="W97" s="50">
        <f t="shared" si="11"/>
        <v>0</v>
      </c>
      <c r="X97" s="50">
        <f t="shared" si="11"/>
        <v>0</v>
      </c>
      <c r="Y97" s="50">
        <f t="shared" si="11"/>
        <v>0</v>
      </c>
      <c r="Z97" s="50">
        <f t="shared" si="11"/>
        <v>0</v>
      </c>
      <c r="AA97" s="50">
        <f t="shared" si="11"/>
        <v>0</v>
      </c>
      <c r="AB97" s="50">
        <f t="shared" si="11"/>
        <v>0</v>
      </c>
      <c r="AC97" s="50">
        <f t="shared" si="11"/>
        <v>0</v>
      </c>
      <c r="AD97" s="50">
        <f t="shared" si="11"/>
        <v>0</v>
      </c>
      <c r="AE97" s="50">
        <f t="shared" si="11"/>
        <v>0</v>
      </c>
      <c r="AF97" s="50">
        <f t="shared" si="11"/>
        <v>0</v>
      </c>
      <c r="AG97" s="50">
        <f t="shared" si="11"/>
        <v>0</v>
      </c>
      <c r="AH97" s="50">
        <f t="shared" si="11"/>
        <v>0</v>
      </c>
      <c r="AI97" s="50">
        <f t="shared" si="11"/>
        <v>0</v>
      </c>
      <c r="AJ97" s="50">
        <f t="shared" si="11"/>
        <v>0</v>
      </c>
      <c r="AK97" s="50">
        <f t="shared" si="11"/>
        <v>0</v>
      </c>
      <c r="AL97" s="50">
        <f t="shared" si="11"/>
        <v>0</v>
      </c>
      <c r="AM97" s="50">
        <f t="shared" si="11"/>
        <v>0</v>
      </c>
      <c r="AN97" s="50">
        <f t="shared" si="11"/>
        <v>0</v>
      </c>
      <c r="AO97" s="50">
        <f t="shared" si="11"/>
        <v>0</v>
      </c>
      <c r="AP97" s="50">
        <f t="shared" si="11"/>
        <v>0</v>
      </c>
      <c r="AQ97" s="50">
        <f t="shared" si="11"/>
        <v>0</v>
      </c>
      <c r="AR97" s="50">
        <f aca="true" t="shared" si="12" ref="AR97:BW97">SUMPRODUCT($G6:$G96,AR6:AR96)</f>
        <v>0</v>
      </c>
      <c r="AS97" s="50">
        <f t="shared" si="12"/>
        <v>0</v>
      </c>
      <c r="AT97" s="50">
        <f t="shared" si="12"/>
        <v>0</v>
      </c>
      <c r="AU97" s="50">
        <f t="shared" si="12"/>
        <v>0</v>
      </c>
      <c r="AV97" s="50">
        <f t="shared" si="12"/>
        <v>0</v>
      </c>
      <c r="AW97" s="50">
        <f t="shared" si="12"/>
        <v>0</v>
      </c>
      <c r="AX97" s="50">
        <f t="shared" si="12"/>
        <v>0</v>
      </c>
      <c r="AY97" s="50">
        <f t="shared" si="12"/>
        <v>0</v>
      </c>
      <c r="AZ97" s="50">
        <f t="shared" si="12"/>
        <v>0</v>
      </c>
      <c r="BA97" s="50">
        <f t="shared" si="12"/>
        <v>0</v>
      </c>
      <c r="BB97" s="50">
        <f t="shared" si="12"/>
        <v>0</v>
      </c>
      <c r="BC97" s="50">
        <f t="shared" si="12"/>
        <v>0</v>
      </c>
      <c r="BD97" s="50">
        <f t="shared" si="12"/>
        <v>0</v>
      </c>
      <c r="BE97" s="50">
        <f t="shared" si="12"/>
        <v>0</v>
      </c>
      <c r="BF97" s="50">
        <f t="shared" si="12"/>
        <v>0</v>
      </c>
      <c r="BG97" s="50">
        <f t="shared" si="12"/>
        <v>0</v>
      </c>
      <c r="BH97" s="50">
        <f t="shared" si="12"/>
        <v>0</v>
      </c>
      <c r="BI97" s="50">
        <f t="shared" si="12"/>
        <v>0</v>
      </c>
      <c r="BJ97" s="50">
        <f t="shared" si="12"/>
        <v>0</v>
      </c>
      <c r="BK97" s="50">
        <f t="shared" si="12"/>
        <v>0</v>
      </c>
      <c r="BL97" s="50">
        <f t="shared" si="12"/>
        <v>0</v>
      </c>
      <c r="BM97" s="50">
        <f t="shared" si="12"/>
        <v>0</v>
      </c>
      <c r="BN97" s="50">
        <f t="shared" si="12"/>
        <v>0</v>
      </c>
      <c r="BO97" s="50">
        <f t="shared" si="12"/>
        <v>0</v>
      </c>
      <c r="BP97" s="50">
        <f t="shared" si="12"/>
        <v>0</v>
      </c>
      <c r="BQ97" s="50">
        <f t="shared" si="12"/>
        <v>0</v>
      </c>
      <c r="BR97" s="50">
        <f t="shared" si="12"/>
        <v>0</v>
      </c>
      <c r="BS97" s="50">
        <f t="shared" si="12"/>
        <v>0</v>
      </c>
      <c r="BT97" s="50">
        <f t="shared" si="12"/>
        <v>0</v>
      </c>
      <c r="BU97" s="50">
        <f t="shared" si="12"/>
        <v>0</v>
      </c>
      <c r="BV97" s="50">
        <f t="shared" si="12"/>
        <v>0</v>
      </c>
      <c r="BW97" s="50">
        <f t="shared" si="12"/>
        <v>0</v>
      </c>
      <c r="BX97" s="50">
        <f aca="true" t="shared" si="13" ref="BX97:DA97">SUMPRODUCT($G6:$G96,BX6:BX96)</f>
        <v>0</v>
      </c>
      <c r="BY97" s="50">
        <f t="shared" si="13"/>
        <v>0</v>
      </c>
      <c r="BZ97" s="50">
        <f t="shared" si="13"/>
        <v>0</v>
      </c>
      <c r="CA97" s="50">
        <f t="shared" si="13"/>
        <v>0</v>
      </c>
      <c r="CB97" s="50">
        <f t="shared" si="13"/>
        <v>0</v>
      </c>
      <c r="CC97" s="50">
        <f t="shared" si="13"/>
        <v>0</v>
      </c>
      <c r="CD97" s="50">
        <f t="shared" si="13"/>
        <v>0</v>
      </c>
      <c r="CE97" s="50">
        <f t="shared" si="13"/>
        <v>0</v>
      </c>
      <c r="CF97" s="50">
        <f t="shared" si="13"/>
        <v>0</v>
      </c>
      <c r="CG97" s="50">
        <f t="shared" si="13"/>
        <v>0</v>
      </c>
      <c r="CH97" s="50">
        <f t="shared" si="13"/>
        <v>0</v>
      </c>
      <c r="CI97" s="50">
        <f t="shared" si="13"/>
        <v>0</v>
      </c>
      <c r="CJ97" s="50">
        <f t="shared" si="13"/>
        <v>0</v>
      </c>
      <c r="CK97" s="50">
        <f t="shared" si="13"/>
        <v>0</v>
      </c>
      <c r="CL97" s="50">
        <f t="shared" si="13"/>
        <v>0</v>
      </c>
      <c r="CM97" s="50">
        <f t="shared" si="13"/>
        <v>0</v>
      </c>
      <c r="CN97" s="50">
        <f t="shared" si="13"/>
        <v>0</v>
      </c>
      <c r="CO97" s="50">
        <f t="shared" si="13"/>
        <v>0</v>
      </c>
      <c r="CP97" s="50">
        <f t="shared" si="13"/>
        <v>0</v>
      </c>
      <c r="CQ97" s="50">
        <f t="shared" si="13"/>
        <v>0</v>
      </c>
      <c r="CR97" s="50">
        <f t="shared" si="13"/>
        <v>0</v>
      </c>
      <c r="CS97" s="50">
        <f t="shared" si="13"/>
        <v>0</v>
      </c>
      <c r="CT97" s="50">
        <f t="shared" si="13"/>
        <v>0</v>
      </c>
      <c r="CU97" s="50">
        <f t="shared" si="13"/>
        <v>0</v>
      </c>
      <c r="CV97" s="50">
        <f t="shared" si="13"/>
        <v>0</v>
      </c>
      <c r="CW97" s="50">
        <f t="shared" si="13"/>
        <v>0</v>
      </c>
      <c r="CX97" s="50">
        <f t="shared" si="13"/>
        <v>0</v>
      </c>
      <c r="CY97" s="50">
        <f t="shared" si="13"/>
        <v>0</v>
      </c>
      <c r="CZ97" s="50">
        <f t="shared" si="13"/>
        <v>0</v>
      </c>
      <c r="DA97" s="50">
        <f t="shared" si="13"/>
        <v>0</v>
      </c>
    </row>
    <row r="98" spans="1:105" ht="12" customHeight="1">
      <c r="A98" s="167" t="str">
        <f>IF($H$5="GROUP","","PLEASE SEND THIS FORM TO YOUR ADMINISTRATOR")</f>
        <v>PLEASE SEND THIS FORM TO YOUR ADMINISTRATOR</v>
      </c>
      <c r="B98" s="167"/>
      <c r="C98" s="168"/>
      <c r="D98" s="168"/>
      <c r="E98" s="168"/>
      <c r="F98" s="169" t="str">
        <f>IF($H$5="GROUP","Remit to Avgen","Remit to Group")</f>
        <v>Remit to Group</v>
      </c>
      <c r="G98" s="170"/>
      <c r="H98" s="171"/>
      <c r="I98" s="22"/>
      <c r="J98" s="54">
        <f>IF(SUM(J6:J96)=0,"",SUM(J6:J97))</f>
      </c>
      <c r="K98" s="49">
        <f>SUM(L98:DA98)</f>
        <v>0</v>
      </c>
      <c r="L98" s="50">
        <f>IF($H$5="HIDE","",IF($H$5="GROUP",IF(C97="",0,C97-SUM(M98:DA98)),SUMPRODUCT(L6:L96,($G6:$G96-$I6:$I96))))</f>
        <v>0</v>
      </c>
      <c r="M98" s="50">
        <f aca="true" t="shared" si="14" ref="M98:AR98">IF($H$5="HIDE","",IF($K97=0,0,(SUMPRODUCT(M6:M96,($G6:$G96-$I6:$I96)))-IF($J$97="",0,ROUND($J$97*M97/$K97,2))))</f>
        <v>0</v>
      </c>
      <c r="N98" s="50">
        <f t="shared" si="14"/>
        <v>0</v>
      </c>
      <c r="O98" s="50">
        <f t="shared" si="14"/>
        <v>0</v>
      </c>
      <c r="P98" s="50">
        <f t="shared" si="14"/>
        <v>0</v>
      </c>
      <c r="Q98" s="50">
        <f t="shared" si="14"/>
        <v>0</v>
      </c>
      <c r="R98" s="50">
        <f t="shared" si="14"/>
        <v>0</v>
      </c>
      <c r="S98" s="50">
        <f t="shared" si="14"/>
        <v>0</v>
      </c>
      <c r="T98" s="50">
        <f t="shared" si="14"/>
        <v>0</v>
      </c>
      <c r="U98" s="50">
        <f t="shared" si="14"/>
        <v>0</v>
      </c>
      <c r="V98" s="50">
        <f t="shared" si="14"/>
        <v>0</v>
      </c>
      <c r="W98" s="50">
        <f t="shared" si="14"/>
        <v>0</v>
      </c>
      <c r="X98" s="50">
        <f t="shared" si="14"/>
        <v>0</v>
      </c>
      <c r="Y98" s="50">
        <f t="shared" si="14"/>
        <v>0</v>
      </c>
      <c r="Z98" s="50">
        <f t="shared" si="14"/>
        <v>0</v>
      </c>
      <c r="AA98" s="50">
        <f t="shared" si="14"/>
        <v>0</v>
      </c>
      <c r="AB98" s="50">
        <f t="shared" si="14"/>
        <v>0</v>
      </c>
      <c r="AC98" s="50">
        <f t="shared" si="14"/>
        <v>0</v>
      </c>
      <c r="AD98" s="50">
        <f t="shared" si="14"/>
        <v>0</v>
      </c>
      <c r="AE98" s="50">
        <f t="shared" si="14"/>
        <v>0</v>
      </c>
      <c r="AF98" s="50">
        <f t="shared" si="14"/>
        <v>0</v>
      </c>
      <c r="AG98" s="50">
        <f t="shared" si="14"/>
        <v>0</v>
      </c>
      <c r="AH98" s="50">
        <f t="shared" si="14"/>
        <v>0</v>
      </c>
      <c r="AI98" s="50">
        <f t="shared" si="14"/>
        <v>0</v>
      </c>
      <c r="AJ98" s="50">
        <f t="shared" si="14"/>
        <v>0</v>
      </c>
      <c r="AK98" s="50">
        <f t="shared" si="14"/>
        <v>0</v>
      </c>
      <c r="AL98" s="50">
        <f t="shared" si="14"/>
        <v>0</v>
      </c>
      <c r="AM98" s="50">
        <f t="shared" si="14"/>
        <v>0</v>
      </c>
      <c r="AN98" s="50">
        <f t="shared" si="14"/>
        <v>0</v>
      </c>
      <c r="AO98" s="50">
        <f t="shared" si="14"/>
        <v>0</v>
      </c>
      <c r="AP98" s="50">
        <f t="shared" si="14"/>
        <v>0</v>
      </c>
      <c r="AQ98" s="50">
        <f t="shared" si="14"/>
        <v>0</v>
      </c>
      <c r="AR98" s="50">
        <f t="shared" si="14"/>
        <v>0</v>
      </c>
      <c r="AS98" s="50">
        <f aca="true" t="shared" si="15" ref="AS98:BX98">IF($H$5="HIDE","",IF($K97=0,0,(SUMPRODUCT(AS6:AS96,($G6:$G96-$I6:$I96)))-IF($J$97="",0,ROUND($J$97*AS97/$K97,2))))</f>
        <v>0</v>
      </c>
      <c r="AT98" s="50">
        <f t="shared" si="15"/>
        <v>0</v>
      </c>
      <c r="AU98" s="50">
        <f t="shared" si="15"/>
        <v>0</v>
      </c>
      <c r="AV98" s="50">
        <f t="shared" si="15"/>
        <v>0</v>
      </c>
      <c r="AW98" s="50">
        <f t="shared" si="15"/>
        <v>0</v>
      </c>
      <c r="AX98" s="50">
        <f t="shared" si="15"/>
        <v>0</v>
      </c>
      <c r="AY98" s="50">
        <f t="shared" si="15"/>
        <v>0</v>
      </c>
      <c r="AZ98" s="50">
        <f t="shared" si="15"/>
        <v>0</v>
      </c>
      <c r="BA98" s="50">
        <f t="shared" si="15"/>
        <v>0</v>
      </c>
      <c r="BB98" s="50">
        <f t="shared" si="15"/>
        <v>0</v>
      </c>
      <c r="BC98" s="50">
        <f t="shared" si="15"/>
        <v>0</v>
      </c>
      <c r="BD98" s="50">
        <f t="shared" si="15"/>
        <v>0</v>
      </c>
      <c r="BE98" s="50">
        <f t="shared" si="15"/>
        <v>0</v>
      </c>
      <c r="BF98" s="50">
        <f t="shared" si="15"/>
        <v>0</v>
      </c>
      <c r="BG98" s="50">
        <f t="shared" si="15"/>
        <v>0</v>
      </c>
      <c r="BH98" s="50">
        <f t="shared" si="15"/>
        <v>0</v>
      </c>
      <c r="BI98" s="50">
        <f t="shared" si="15"/>
        <v>0</v>
      </c>
      <c r="BJ98" s="50">
        <f t="shared" si="15"/>
        <v>0</v>
      </c>
      <c r="BK98" s="50">
        <f t="shared" si="15"/>
        <v>0</v>
      </c>
      <c r="BL98" s="50">
        <f t="shared" si="15"/>
        <v>0</v>
      </c>
      <c r="BM98" s="50">
        <f t="shared" si="15"/>
        <v>0</v>
      </c>
      <c r="BN98" s="50">
        <f t="shared" si="15"/>
        <v>0</v>
      </c>
      <c r="BO98" s="50">
        <f t="shared" si="15"/>
        <v>0</v>
      </c>
      <c r="BP98" s="50">
        <f t="shared" si="15"/>
        <v>0</v>
      </c>
      <c r="BQ98" s="50">
        <f t="shared" si="15"/>
        <v>0</v>
      </c>
      <c r="BR98" s="50">
        <f t="shared" si="15"/>
        <v>0</v>
      </c>
      <c r="BS98" s="50">
        <f t="shared" si="15"/>
        <v>0</v>
      </c>
      <c r="BT98" s="50">
        <f t="shared" si="15"/>
        <v>0</v>
      </c>
      <c r="BU98" s="50">
        <f t="shared" si="15"/>
        <v>0</v>
      </c>
      <c r="BV98" s="50">
        <f t="shared" si="15"/>
        <v>0</v>
      </c>
      <c r="BW98" s="50">
        <f t="shared" si="15"/>
        <v>0</v>
      </c>
      <c r="BX98" s="50">
        <f t="shared" si="15"/>
        <v>0</v>
      </c>
      <c r="BY98" s="50">
        <f aca="true" t="shared" si="16" ref="BY98:DA98">IF($H$5="HIDE","",IF($K97=0,0,(SUMPRODUCT(BY6:BY96,($G6:$G96-$I6:$I96)))-IF($J$97="",0,ROUND($J$97*BY97/$K97,2))))</f>
        <v>0</v>
      </c>
      <c r="BZ98" s="50">
        <f t="shared" si="16"/>
        <v>0</v>
      </c>
      <c r="CA98" s="50">
        <f t="shared" si="16"/>
        <v>0</v>
      </c>
      <c r="CB98" s="50">
        <f t="shared" si="16"/>
        <v>0</v>
      </c>
      <c r="CC98" s="50">
        <f t="shared" si="16"/>
        <v>0</v>
      </c>
      <c r="CD98" s="50">
        <f t="shared" si="16"/>
        <v>0</v>
      </c>
      <c r="CE98" s="50">
        <f t="shared" si="16"/>
        <v>0</v>
      </c>
      <c r="CF98" s="50">
        <f t="shared" si="16"/>
        <v>0</v>
      </c>
      <c r="CG98" s="50">
        <f t="shared" si="16"/>
        <v>0</v>
      </c>
      <c r="CH98" s="50">
        <f t="shared" si="16"/>
        <v>0</v>
      </c>
      <c r="CI98" s="50">
        <f t="shared" si="16"/>
        <v>0</v>
      </c>
      <c r="CJ98" s="50">
        <f t="shared" si="16"/>
        <v>0</v>
      </c>
      <c r="CK98" s="50">
        <f t="shared" si="16"/>
        <v>0</v>
      </c>
      <c r="CL98" s="50">
        <f t="shared" si="16"/>
        <v>0</v>
      </c>
      <c r="CM98" s="50">
        <f t="shared" si="16"/>
        <v>0</v>
      </c>
      <c r="CN98" s="50">
        <f t="shared" si="16"/>
        <v>0</v>
      </c>
      <c r="CO98" s="50">
        <f t="shared" si="16"/>
        <v>0</v>
      </c>
      <c r="CP98" s="50">
        <f t="shared" si="16"/>
        <v>0</v>
      </c>
      <c r="CQ98" s="50">
        <f t="shared" si="16"/>
        <v>0</v>
      </c>
      <c r="CR98" s="50">
        <f t="shared" si="16"/>
        <v>0</v>
      </c>
      <c r="CS98" s="50">
        <f t="shared" si="16"/>
        <v>0</v>
      </c>
      <c r="CT98" s="50">
        <f t="shared" si="16"/>
        <v>0</v>
      </c>
      <c r="CU98" s="50">
        <f t="shared" si="16"/>
        <v>0</v>
      </c>
      <c r="CV98" s="50">
        <f t="shared" si="16"/>
        <v>0</v>
      </c>
      <c r="CW98" s="50">
        <f t="shared" si="16"/>
        <v>0</v>
      </c>
      <c r="CX98" s="50">
        <f t="shared" si="16"/>
        <v>0</v>
      </c>
      <c r="CY98" s="50">
        <f t="shared" si="16"/>
        <v>0</v>
      </c>
      <c r="CZ98" s="50">
        <f t="shared" si="16"/>
        <v>0</v>
      </c>
      <c r="DA98" s="50">
        <f t="shared" si="16"/>
        <v>0</v>
      </c>
    </row>
    <row r="99" spans="1:19" ht="12" customHeight="1">
      <c r="A99" s="25"/>
      <c r="B99" s="25"/>
      <c r="C99" s="25"/>
      <c r="D99" s="25"/>
      <c r="E99" s="25"/>
      <c r="F99" s="25"/>
      <c r="G99" s="25"/>
      <c r="H99" s="31"/>
      <c r="I99" s="25"/>
      <c r="J99" s="26"/>
      <c r="K99" s="14"/>
      <c r="L99" s="20" t="s">
        <v>31</v>
      </c>
      <c r="M99" s="19"/>
      <c r="N99" s="19"/>
      <c r="O99" s="19"/>
      <c r="P99" s="51">
        <f>SUM(L97:DA97)</f>
        <v>0</v>
      </c>
      <c r="Q99" s="119" t="s">
        <v>18</v>
      </c>
      <c r="R99" s="120"/>
      <c r="S99" s="18" t="s">
        <v>16</v>
      </c>
    </row>
    <row r="100" spans="1:105" ht="15" customHeight="1">
      <c r="A100" s="24"/>
      <c r="B100" s="24"/>
      <c r="C100" s="24"/>
      <c r="D100" s="24"/>
      <c r="E100" s="24"/>
      <c r="F100" s="83" t="s">
        <v>27</v>
      </c>
      <c r="G100" s="83"/>
      <c r="H100" s="83"/>
      <c r="I100" s="83"/>
      <c r="J100" s="45">
        <f>SUM(L100:DA100)</f>
        <v>0</v>
      </c>
      <c r="L100" s="46">
        <f aca="true" t="shared" si="17" ref="L100:AQ100">IF(SUM(L6:L96)=0,"",SUM(L6:L96))</f>
      </c>
      <c r="M100" s="46">
        <f t="shared" si="17"/>
      </c>
      <c r="N100" s="46">
        <f t="shared" si="17"/>
      </c>
      <c r="O100" s="46">
        <f t="shared" si="17"/>
      </c>
      <c r="P100" s="46">
        <f t="shared" si="17"/>
      </c>
      <c r="Q100" s="46">
        <f t="shared" si="17"/>
      </c>
      <c r="R100" s="46">
        <f t="shared" si="17"/>
      </c>
      <c r="S100" s="46">
        <f t="shared" si="17"/>
      </c>
      <c r="T100" s="46">
        <f t="shared" si="17"/>
      </c>
      <c r="U100" s="46">
        <f t="shared" si="17"/>
      </c>
      <c r="V100" s="46">
        <f t="shared" si="17"/>
      </c>
      <c r="W100" s="46">
        <f t="shared" si="17"/>
      </c>
      <c r="X100" s="46">
        <f t="shared" si="17"/>
      </c>
      <c r="Y100" s="46">
        <f t="shared" si="17"/>
      </c>
      <c r="Z100" s="46">
        <f t="shared" si="17"/>
      </c>
      <c r="AA100" s="46">
        <f t="shared" si="17"/>
      </c>
      <c r="AB100" s="46">
        <f t="shared" si="17"/>
      </c>
      <c r="AC100" s="46">
        <f t="shared" si="17"/>
      </c>
      <c r="AD100" s="46">
        <f t="shared" si="17"/>
      </c>
      <c r="AE100" s="46">
        <f t="shared" si="17"/>
      </c>
      <c r="AF100" s="46">
        <f t="shared" si="17"/>
      </c>
      <c r="AG100" s="46">
        <f t="shared" si="17"/>
      </c>
      <c r="AH100" s="46">
        <f t="shared" si="17"/>
      </c>
      <c r="AI100" s="46">
        <f t="shared" si="17"/>
      </c>
      <c r="AJ100" s="46">
        <f t="shared" si="17"/>
      </c>
      <c r="AK100" s="46">
        <f t="shared" si="17"/>
      </c>
      <c r="AL100" s="46">
        <f t="shared" si="17"/>
      </c>
      <c r="AM100" s="46">
        <f t="shared" si="17"/>
      </c>
      <c r="AN100" s="46">
        <f t="shared" si="17"/>
      </c>
      <c r="AO100" s="46">
        <f t="shared" si="17"/>
      </c>
      <c r="AP100" s="46">
        <f t="shared" si="17"/>
      </c>
      <c r="AQ100" s="46">
        <f t="shared" si="17"/>
      </c>
      <c r="AR100" s="46">
        <f aca="true" t="shared" si="18" ref="AR100:BW100">IF(SUM(AR6:AR96)=0,"",SUM(AR6:AR96))</f>
      </c>
      <c r="AS100" s="46">
        <f t="shared" si="18"/>
      </c>
      <c r="AT100" s="46">
        <f t="shared" si="18"/>
      </c>
      <c r="AU100" s="46">
        <f t="shared" si="18"/>
      </c>
      <c r="AV100" s="46">
        <f t="shared" si="18"/>
      </c>
      <c r="AW100" s="46">
        <f t="shared" si="18"/>
      </c>
      <c r="AX100" s="46">
        <f t="shared" si="18"/>
      </c>
      <c r="AY100" s="46">
        <f t="shared" si="18"/>
      </c>
      <c r="AZ100" s="46">
        <f t="shared" si="18"/>
      </c>
      <c r="BA100" s="46">
        <f t="shared" si="18"/>
      </c>
      <c r="BB100" s="46">
        <f t="shared" si="18"/>
      </c>
      <c r="BC100" s="46">
        <f t="shared" si="18"/>
      </c>
      <c r="BD100" s="46">
        <f t="shared" si="18"/>
      </c>
      <c r="BE100" s="46">
        <f t="shared" si="18"/>
      </c>
      <c r="BF100" s="46">
        <f t="shared" si="18"/>
      </c>
      <c r="BG100" s="46">
        <f t="shared" si="18"/>
      </c>
      <c r="BH100" s="46">
        <f t="shared" si="18"/>
      </c>
      <c r="BI100" s="46">
        <f t="shared" si="18"/>
      </c>
      <c r="BJ100" s="46">
        <f t="shared" si="18"/>
      </c>
      <c r="BK100" s="46">
        <f t="shared" si="18"/>
      </c>
      <c r="BL100" s="46">
        <f t="shared" si="18"/>
      </c>
      <c r="BM100" s="46">
        <f t="shared" si="18"/>
      </c>
      <c r="BN100" s="46">
        <f t="shared" si="18"/>
      </c>
      <c r="BO100" s="46">
        <f t="shared" si="18"/>
      </c>
      <c r="BP100" s="46">
        <f t="shared" si="18"/>
      </c>
      <c r="BQ100" s="46">
        <f t="shared" si="18"/>
      </c>
      <c r="BR100" s="46">
        <f t="shared" si="18"/>
      </c>
      <c r="BS100" s="46">
        <f t="shared" si="18"/>
      </c>
      <c r="BT100" s="46">
        <f t="shared" si="18"/>
      </c>
      <c r="BU100" s="46">
        <f t="shared" si="18"/>
      </c>
      <c r="BV100" s="46">
        <f t="shared" si="18"/>
      </c>
      <c r="BW100" s="46">
        <f t="shared" si="18"/>
      </c>
      <c r="BX100" s="46">
        <f aca="true" t="shared" si="19" ref="BX100:DA100">IF(SUM(BX6:BX96)=0,"",SUM(BX6:BX96))</f>
      </c>
      <c r="BY100" s="46">
        <f t="shared" si="19"/>
      </c>
      <c r="BZ100" s="46">
        <f t="shared" si="19"/>
      </c>
      <c r="CA100" s="46">
        <f t="shared" si="19"/>
      </c>
      <c r="CB100" s="46">
        <f t="shared" si="19"/>
      </c>
      <c r="CC100" s="46">
        <f t="shared" si="19"/>
      </c>
      <c r="CD100" s="46">
        <f t="shared" si="19"/>
      </c>
      <c r="CE100" s="46">
        <f t="shared" si="19"/>
      </c>
      <c r="CF100" s="46">
        <f t="shared" si="19"/>
      </c>
      <c r="CG100" s="46">
        <f t="shared" si="19"/>
      </c>
      <c r="CH100" s="46">
        <f t="shared" si="19"/>
      </c>
      <c r="CI100" s="46">
        <f t="shared" si="19"/>
      </c>
      <c r="CJ100" s="46">
        <f t="shared" si="19"/>
      </c>
      <c r="CK100" s="46">
        <f t="shared" si="19"/>
      </c>
      <c r="CL100" s="46">
        <f t="shared" si="19"/>
      </c>
      <c r="CM100" s="46">
        <f t="shared" si="19"/>
      </c>
      <c r="CN100" s="46">
        <f t="shared" si="19"/>
      </c>
      <c r="CO100" s="46">
        <f t="shared" si="19"/>
      </c>
      <c r="CP100" s="46">
        <f t="shared" si="19"/>
      </c>
      <c r="CQ100" s="46">
        <f t="shared" si="19"/>
      </c>
      <c r="CR100" s="46">
        <f t="shared" si="19"/>
      </c>
      <c r="CS100" s="46">
        <f t="shared" si="19"/>
      </c>
      <c r="CT100" s="46">
        <f t="shared" si="19"/>
      </c>
      <c r="CU100" s="46">
        <f t="shared" si="19"/>
      </c>
      <c r="CV100" s="46">
        <f t="shared" si="19"/>
      </c>
      <c r="CW100" s="46">
        <f t="shared" si="19"/>
      </c>
      <c r="CX100" s="46">
        <f t="shared" si="19"/>
      </c>
      <c r="CY100" s="46">
        <f t="shared" si="19"/>
      </c>
      <c r="CZ100" s="46">
        <f t="shared" si="19"/>
      </c>
      <c r="DA100" s="46">
        <f t="shared" si="19"/>
      </c>
    </row>
    <row r="101" spans="1:10" ht="12" customHeight="1">
      <c r="A101" s="17"/>
      <c r="B101" s="17"/>
      <c r="C101" s="17"/>
      <c r="D101" s="17"/>
      <c r="E101" s="17"/>
      <c r="F101" s="17"/>
      <c r="G101" s="17"/>
      <c r="H101" s="32"/>
      <c r="I101" s="17"/>
      <c r="J101" s="17"/>
    </row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18" ht="12">
      <c r="H118" s="34" t="s">
        <v>6</v>
      </c>
    </row>
    <row r="121" ht="12">
      <c r="H121" s="34" t="s">
        <v>6</v>
      </c>
    </row>
  </sheetData>
  <sheetProtection password="CC09" sheet="1" formatCells="0" formatColumns="0" deleteColumns="0"/>
  <mergeCells count="84">
    <mergeCell ref="A98:E98"/>
    <mergeCell ref="A96:E96"/>
    <mergeCell ref="A90:E90"/>
    <mergeCell ref="F97:H97"/>
    <mergeCell ref="A95:E95"/>
    <mergeCell ref="A86:E86"/>
    <mergeCell ref="A94:E94"/>
    <mergeCell ref="A89:E89"/>
    <mergeCell ref="F98:H98"/>
    <mergeCell ref="A5:E5"/>
    <mergeCell ref="A6:E6"/>
    <mergeCell ref="A92:E92"/>
    <mergeCell ref="A91:E91"/>
    <mergeCell ref="A88:E88"/>
    <mergeCell ref="A9:E9"/>
    <mergeCell ref="A20:E20"/>
    <mergeCell ref="A17:E17"/>
    <mergeCell ref="A8:E8"/>
    <mergeCell ref="A11:E11"/>
    <mergeCell ref="H1:J1"/>
    <mergeCell ref="H2:J2"/>
    <mergeCell ref="H3:J3"/>
    <mergeCell ref="H4:J4"/>
    <mergeCell ref="D1:E1"/>
    <mergeCell ref="A2:E2"/>
    <mergeCell ref="A3:E3"/>
    <mergeCell ref="A4:E4"/>
    <mergeCell ref="A10:E10"/>
    <mergeCell ref="A19:E19"/>
    <mergeCell ref="A7:E7"/>
    <mergeCell ref="A41:E41"/>
    <mergeCell ref="A30:E30"/>
    <mergeCell ref="A28:E28"/>
    <mergeCell ref="A34:E35"/>
    <mergeCell ref="A22:E22"/>
    <mergeCell ref="A38:E40"/>
    <mergeCell ref="A24:E26"/>
    <mergeCell ref="K12:K60"/>
    <mergeCell ref="A14:E14"/>
    <mergeCell ref="A15:E16"/>
    <mergeCell ref="A58:E58"/>
    <mergeCell ref="A59:E59"/>
    <mergeCell ref="A18:E18"/>
    <mergeCell ref="A23:E23"/>
    <mergeCell ref="A21:E21"/>
    <mergeCell ref="A36:E37"/>
    <mergeCell ref="A12:E13"/>
    <mergeCell ref="A82:E83"/>
    <mergeCell ref="A77:E77"/>
    <mergeCell ref="Q99:R99"/>
    <mergeCell ref="A52:E52"/>
    <mergeCell ref="A72:E72"/>
    <mergeCell ref="A47:E47"/>
    <mergeCell ref="A73:E73"/>
    <mergeCell ref="A67:E69"/>
    <mergeCell ref="A85:E85"/>
    <mergeCell ref="A55:E57"/>
    <mergeCell ref="A71:E71"/>
    <mergeCell ref="A42:E42"/>
    <mergeCell ref="A74:E75"/>
    <mergeCell ref="A48:E48"/>
    <mergeCell ref="A93:E93"/>
    <mergeCell ref="A84:E84"/>
    <mergeCell ref="A80:E80"/>
    <mergeCell ref="A78:E79"/>
    <mergeCell ref="A87:E87"/>
    <mergeCell ref="A46:E46"/>
    <mergeCell ref="A62:E62"/>
    <mergeCell ref="A51:E51"/>
    <mergeCell ref="A64:E65"/>
    <mergeCell ref="A70:E70"/>
    <mergeCell ref="A63:E63"/>
    <mergeCell ref="A54:E54"/>
    <mergeCell ref="A53:E53"/>
    <mergeCell ref="A33:E33"/>
    <mergeCell ref="A31:E32"/>
    <mergeCell ref="A29:E29"/>
    <mergeCell ref="F100:I100"/>
    <mergeCell ref="A76:E76"/>
    <mergeCell ref="A66:E66"/>
    <mergeCell ref="A43:E45"/>
    <mergeCell ref="A81:E81"/>
    <mergeCell ref="A49:E50"/>
    <mergeCell ref="A97:B97"/>
  </mergeCells>
  <dataValidations count="4">
    <dataValidation type="list" allowBlank="1" showErrorMessage="1" prompt="Enter YES or NO in this cell&#10;&#10;" sqref="S99">
      <formula1>"YES, NO"</formula1>
    </dataValidation>
    <dataValidation allowBlank="1" showInputMessage="1" showErrorMessage="1" prompt="TO PLACE A SPECIAL ORDER YOU MUST ENTER THE DESCRIPTION IN THIS CELL, THE DENOMINATION IN COLUMN G AND THE DISCOUNT IN COLUMN H&#10;" sqref="B94:E96 A84:E85 A92:A96 A91:E91 A86:A90"/>
    <dataValidation allowBlank="1" showInputMessage="1" sqref="H10"/>
    <dataValidation type="whole" allowBlank="1" showInputMessage="1" showErrorMessage="1" sqref="L6:DA96">
      <formula1>1</formula1>
      <formula2>999</formula2>
    </dataValidation>
  </dataValidations>
  <printOptions horizontalCentered="1" verticalCentered="1"/>
  <pageMargins left="0" right="0" top="0" bottom="0" header="0" footer="0"/>
  <pageSetup fitToHeight="1" fitToWidth="1" horizontalDpi="600" verticalDpi="600" orientation="portrait" scale="69" r:id="rId4"/>
  <ignoredErrors>
    <ignoredError sqref="H72 H10 H21 H47 H80 H18 H53" formula="1"/>
    <ignoredError sqref="A2:A5 C1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</dc:creator>
  <cp:keywords/>
  <dc:description/>
  <cp:lastModifiedBy>Joanne Christie</cp:lastModifiedBy>
  <cp:lastPrinted>2024-01-19T14:57:25Z</cp:lastPrinted>
  <dcterms:created xsi:type="dcterms:W3CDTF">2004-10-15T18:59:09Z</dcterms:created>
  <dcterms:modified xsi:type="dcterms:W3CDTF">2024-04-01T16:00:28Z</dcterms:modified>
  <cp:category/>
  <cp:version/>
  <cp:contentType/>
  <cp:contentStatus/>
</cp:coreProperties>
</file>